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840" windowHeight="10365"/>
  </bookViews>
  <sheets>
    <sheet name="ПК 101-103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83" i="1"/>
  <c r="G91"/>
  <c r="H91"/>
  <c r="H83" s="1"/>
  <c r="G95"/>
  <c r="H95"/>
  <c r="H36"/>
  <c r="H38"/>
  <c r="H39"/>
  <c r="H41"/>
  <c r="H42"/>
  <c r="H43"/>
  <c r="H46"/>
  <c r="H45"/>
  <c r="H44"/>
  <c r="H49"/>
  <c r="H56"/>
  <c r="H62"/>
  <c r="H68"/>
  <c r="H74"/>
  <c r="H24"/>
  <c r="H8"/>
  <c r="H7" s="1"/>
  <c r="H37" l="1"/>
  <c r="H35"/>
  <c r="H34" s="1"/>
  <c r="H23" s="1"/>
  <c r="H107" s="1"/>
  <c r="G39"/>
  <c r="J39"/>
  <c r="K39"/>
  <c r="L39"/>
  <c r="M39"/>
  <c r="N39"/>
  <c r="O39"/>
  <c r="P39"/>
  <c r="Q39"/>
  <c r="R39"/>
  <c r="S39"/>
  <c r="T39"/>
  <c r="U39"/>
  <c r="V39"/>
  <c r="W39"/>
  <c r="X39"/>
  <c r="Y39"/>
  <c r="Z39"/>
  <c r="G41" l="1"/>
  <c r="J41"/>
  <c r="K41"/>
  <c r="L41"/>
  <c r="M41"/>
  <c r="N41"/>
  <c r="O41"/>
  <c r="P41"/>
  <c r="Q41"/>
  <c r="R41"/>
  <c r="S41"/>
  <c r="T41"/>
  <c r="U41"/>
  <c r="V41"/>
  <c r="W41"/>
  <c r="X41"/>
  <c r="Y41"/>
  <c r="Z41"/>
  <c r="G38"/>
  <c r="J38"/>
  <c r="K38"/>
  <c r="L38"/>
  <c r="M38"/>
  <c r="N38"/>
  <c r="O38"/>
  <c r="P38"/>
  <c r="Q38"/>
  <c r="R38"/>
  <c r="S38"/>
  <c r="T38"/>
  <c r="U38"/>
  <c r="V38"/>
  <c r="W38"/>
  <c r="X38"/>
  <c r="Y38"/>
  <c r="Z38"/>
  <c r="X36"/>
  <c r="Y36"/>
  <c r="Z36"/>
  <c r="T83" l="1"/>
  <c r="I39"/>
  <c r="I41"/>
  <c r="G43"/>
  <c r="J43"/>
  <c r="K43"/>
  <c r="L43"/>
  <c r="M43"/>
  <c r="N43"/>
  <c r="O43"/>
  <c r="P43"/>
  <c r="Q43"/>
  <c r="R43"/>
  <c r="S43"/>
  <c r="T43"/>
  <c r="U43"/>
  <c r="V43"/>
  <c r="W43"/>
  <c r="X43"/>
  <c r="Y43"/>
  <c r="Z43"/>
  <c r="G46"/>
  <c r="I46"/>
  <c r="J46"/>
  <c r="K46"/>
  <c r="L46"/>
  <c r="M46"/>
  <c r="N46"/>
  <c r="O46"/>
  <c r="P46"/>
  <c r="P110" s="1"/>
  <c r="Q46"/>
  <c r="Q110" s="1"/>
  <c r="R46"/>
  <c r="R110" s="1"/>
  <c r="S46"/>
  <c r="S110" s="1"/>
  <c r="T46"/>
  <c r="U46"/>
  <c r="U110" s="1"/>
  <c r="V46"/>
  <c r="V110" s="1"/>
  <c r="W46"/>
  <c r="W110" s="1"/>
  <c r="X46"/>
  <c r="X110" s="1"/>
  <c r="Y46"/>
  <c r="Y110" s="1"/>
  <c r="Z46"/>
  <c r="Z110" s="1"/>
  <c r="G45"/>
  <c r="I45"/>
  <c r="J45"/>
  <c r="K45"/>
  <c r="L45"/>
  <c r="M45"/>
  <c r="N45"/>
  <c r="O45"/>
  <c r="P45"/>
  <c r="Q45"/>
  <c r="Q109" s="1"/>
  <c r="R45"/>
  <c r="R109" s="1"/>
  <c r="S45"/>
  <c r="T45"/>
  <c r="U45"/>
  <c r="V45"/>
  <c r="V109" s="1"/>
  <c r="W45"/>
  <c r="X45"/>
  <c r="Y45"/>
  <c r="Y109" s="1"/>
  <c r="Z45"/>
  <c r="F46"/>
  <c r="F45"/>
  <c r="T109"/>
  <c r="U109"/>
  <c r="G36"/>
  <c r="J36"/>
  <c r="K36"/>
  <c r="L36"/>
  <c r="M36"/>
  <c r="N36"/>
  <c r="O36"/>
  <c r="P36"/>
  <c r="Q36"/>
  <c r="R36"/>
  <c r="S36"/>
  <c r="T36"/>
  <c r="U36"/>
  <c r="V36"/>
  <c r="W36"/>
  <c r="J95"/>
  <c r="K95"/>
  <c r="L95"/>
  <c r="M95"/>
  <c r="N95"/>
  <c r="O95"/>
  <c r="P95"/>
  <c r="Q95"/>
  <c r="R95"/>
  <c r="S95"/>
  <c r="T95"/>
  <c r="U95"/>
  <c r="V95"/>
  <c r="W95"/>
  <c r="X95"/>
  <c r="Y95"/>
  <c r="Z95"/>
  <c r="J91"/>
  <c r="J37" s="1"/>
  <c r="K91"/>
  <c r="K83" s="1"/>
  <c r="L91"/>
  <c r="M91"/>
  <c r="M83" s="1"/>
  <c r="N91"/>
  <c r="N37" s="1"/>
  <c r="O91"/>
  <c r="O37" s="1"/>
  <c r="P91"/>
  <c r="P37" s="1"/>
  <c r="Q91"/>
  <c r="R91"/>
  <c r="S91"/>
  <c r="S37" s="1"/>
  <c r="T91"/>
  <c r="U91"/>
  <c r="V91"/>
  <c r="W91"/>
  <c r="W83" s="1"/>
  <c r="X91"/>
  <c r="X37" s="1"/>
  <c r="Y91"/>
  <c r="Y37" s="1"/>
  <c r="Z91"/>
  <c r="Z37" s="1"/>
  <c r="I91"/>
  <c r="L83" l="1"/>
  <c r="L35" s="1"/>
  <c r="V37"/>
  <c r="R44"/>
  <c r="Z44"/>
  <c r="J83"/>
  <c r="M37"/>
  <c r="V83"/>
  <c r="V35" s="1"/>
  <c r="K37"/>
  <c r="P83"/>
  <c r="P35" s="1"/>
  <c r="U37"/>
  <c r="T37"/>
  <c r="Z109"/>
  <c r="Y83"/>
  <c r="Y35" s="1"/>
  <c r="U83"/>
  <c r="U35" s="1"/>
  <c r="Z83"/>
  <c r="Z35" s="1"/>
  <c r="N83"/>
  <c r="N35" s="1"/>
  <c r="R37"/>
  <c r="R83"/>
  <c r="R35" s="1"/>
  <c r="O83"/>
  <c r="O35" s="1"/>
  <c r="Q83"/>
  <c r="Q37"/>
  <c r="F41"/>
  <c r="O110" s="1"/>
  <c r="F39"/>
  <c r="S83"/>
  <c r="S35" s="1"/>
  <c r="X83"/>
  <c r="X35" s="1"/>
  <c r="T44"/>
  <c r="T110"/>
  <c r="L37"/>
  <c r="W37"/>
  <c r="O109"/>
  <c r="P109"/>
  <c r="W109"/>
  <c r="Q44"/>
  <c r="W44"/>
  <c r="V44"/>
  <c r="U44"/>
  <c r="S44"/>
  <c r="Y44"/>
  <c r="S109"/>
  <c r="X44"/>
  <c r="X109"/>
  <c r="J35"/>
  <c r="K35"/>
  <c r="M35"/>
  <c r="Q35"/>
  <c r="T35"/>
  <c r="W35"/>
  <c r="G8" l="1"/>
  <c r="G7" s="1"/>
  <c r="J8"/>
  <c r="J7" s="1"/>
  <c r="K8"/>
  <c r="K7" s="1"/>
  <c r="L8"/>
  <c r="L7" s="1"/>
  <c r="M8"/>
  <c r="M7" s="1"/>
  <c r="N8"/>
  <c r="N7" s="1"/>
  <c r="O8"/>
  <c r="O7" s="1"/>
  <c r="P8"/>
  <c r="P7" s="1"/>
  <c r="Q8"/>
  <c r="Q7" s="1"/>
  <c r="R8"/>
  <c r="R7" s="1"/>
  <c r="S8"/>
  <c r="S7" s="1"/>
  <c r="T8"/>
  <c r="T7" s="1"/>
  <c r="U8"/>
  <c r="U7" s="1"/>
  <c r="V8"/>
  <c r="V7" s="1"/>
  <c r="W8"/>
  <c r="W7" s="1"/>
  <c r="X8"/>
  <c r="Y8"/>
  <c r="Z8"/>
  <c r="O111" l="1"/>
  <c r="O112"/>
  <c r="O113"/>
  <c r="P44" l="1"/>
  <c r="L44"/>
  <c r="I44"/>
  <c r="G49"/>
  <c r="J49"/>
  <c r="K49"/>
  <c r="L49"/>
  <c r="M49"/>
  <c r="N49"/>
  <c r="O49"/>
  <c r="P49"/>
  <c r="Q49"/>
  <c r="R49"/>
  <c r="S49"/>
  <c r="T49"/>
  <c r="U49"/>
  <c r="V49"/>
  <c r="W49"/>
  <c r="X49"/>
  <c r="Y49"/>
  <c r="Z49"/>
  <c r="G74"/>
  <c r="J74"/>
  <c r="K74"/>
  <c r="L74"/>
  <c r="M74"/>
  <c r="N74"/>
  <c r="O74"/>
  <c r="P74"/>
  <c r="Q74"/>
  <c r="R74"/>
  <c r="S74"/>
  <c r="T74"/>
  <c r="U74"/>
  <c r="V74"/>
  <c r="W74"/>
  <c r="X74"/>
  <c r="Y74"/>
  <c r="Z74"/>
  <c r="G24"/>
  <c r="G44"/>
  <c r="J44"/>
  <c r="K44"/>
  <c r="M44"/>
  <c r="N44"/>
  <c r="O44"/>
  <c r="I52" l="1"/>
  <c r="F52" s="1"/>
  <c r="J24"/>
  <c r="K24"/>
  <c r="L24"/>
  <c r="M24"/>
  <c r="N24"/>
  <c r="O24"/>
  <c r="P24"/>
  <c r="P108" s="1"/>
  <c r="Q24"/>
  <c r="Q108" s="1"/>
  <c r="R24"/>
  <c r="R108" s="1"/>
  <c r="S24"/>
  <c r="S108" s="1"/>
  <c r="T24"/>
  <c r="T108" s="1"/>
  <c r="U24"/>
  <c r="U108" s="1"/>
  <c r="V24"/>
  <c r="V108" s="1"/>
  <c r="W24"/>
  <c r="W108" s="1"/>
  <c r="X24"/>
  <c r="X108" s="1"/>
  <c r="Y24"/>
  <c r="Y108" s="1"/>
  <c r="Z24"/>
  <c r="Z108" s="1"/>
  <c r="I90"/>
  <c r="F90" s="1"/>
  <c r="I89"/>
  <c r="F89" s="1"/>
  <c r="I88"/>
  <c r="F88" s="1"/>
  <c r="I87"/>
  <c r="F87" s="1"/>
  <c r="I86"/>
  <c r="F86" s="1"/>
  <c r="I85"/>
  <c r="F85" s="1"/>
  <c r="I84"/>
  <c r="I97"/>
  <c r="F91"/>
  <c r="F97" l="1"/>
  <c r="I95"/>
  <c r="I37" s="1"/>
  <c r="I38"/>
  <c r="G37"/>
  <c r="G35"/>
  <c r="I36"/>
  <c r="F84"/>
  <c r="I78"/>
  <c r="F78" s="1"/>
  <c r="T56"/>
  <c r="S56"/>
  <c r="P56"/>
  <c r="Q56"/>
  <c r="I51"/>
  <c r="I50"/>
  <c r="I83" l="1"/>
  <c r="I35" s="1"/>
  <c r="F95"/>
  <c r="F83" s="1"/>
  <c r="F35" s="1"/>
  <c r="F38"/>
  <c r="F36"/>
  <c r="I49"/>
  <c r="I77"/>
  <c r="F37" l="1"/>
  <c r="F77"/>
  <c r="I19" l="1"/>
  <c r="F19" s="1"/>
  <c r="I20"/>
  <c r="F20" s="1"/>
  <c r="H37" i="2" l="1"/>
  <c r="H41"/>
  <c r="H42"/>
  <c r="H43"/>
  <c r="H44"/>
  <c r="H45"/>
  <c r="H46"/>
  <c r="H47"/>
  <c r="H48"/>
  <c r="H49"/>
  <c r="H50"/>
  <c r="H40"/>
  <c r="H24"/>
  <c r="H25"/>
  <c r="H26"/>
  <c r="H27"/>
  <c r="H28"/>
  <c r="H29"/>
  <c r="H30"/>
  <c r="H31"/>
  <c r="H32"/>
  <c r="H33"/>
  <c r="H34"/>
  <c r="H35"/>
  <c r="H36"/>
  <c r="H38"/>
  <c r="H23"/>
  <c r="H20"/>
  <c r="H19" s="1"/>
  <c r="H16"/>
  <c r="H17"/>
  <c r="H15"/>
  <c r="H7"/>
  <c r="H8"/>
  <c r="H9"/>
  <c r="H10"/>
  <c r="H11"/>
  <c r="H12"/>
  <c r="H13"/>
  <c r="H6"/>
  <c r="E39"/>
  <c r="F39"/>
  <c r="G39"/>
  <c r="D39"/>
  <c r="E22"/>
  <c r="F22"/>
  <c r="G22"/>
  <c r="D22"/>
  <c r="E19"/>
  <c r="F19"/>
  <c r="G19"/>
  <c r="D19"/>
  <c r="E14"/>
  <c r="F14"/>
  <c r="G14"/>
  <c r="D14"/>
  <c r="E5"/>
  <c r="F5"/>
  <c r="G5"/>
  <c r="D5"/>
  <c r="D4" s="1"/>
  <c r="C22"/>
  <c r="C4" s="1"/>
  <c r="C51" s="1"/>
  <c r="C14"/>
  <c r="C5"/>
  <c r="H14" l="1"/>
  <c r="F21"/>
  <c r="G4"/>
  <c r="E4"/>
  <c r="E51" s="1"/>
  <c r="E21"/>
  <c r="H39"/>
  <c r="G21"/>
  <c r="G51" s="1"/>
  <c r="D21"/>
  <c r="D51" s="1"/>
  <c r="H5"/>
  <c r="H4" s="1"/>
  <c r="H22"/>
  <c r="F4"/>
  <c r="F51" s="1"/>
  <c r="I58" i="1"/>
  <c r="F58" s="1"/>
  <c r="I57"/>
  <c r="I64"/>
  <c r="F64" s="1"/>
  <c r="I63"/>
  <c r="F63" s="1"/>
  <c r="I70"/>
  <c r="F70" s="1"/>
  <c r="F57" l="1"/>
  <c r="H21" i="2"/>
  <c r="H51" s="1"/>
  <c r="I10" i="1"/>
  <c r="I11"/>
  <c r="I12"/>
  <c r="I13"/>
  <c r="I14"/>
  <c r="I15"/>
  <c r="I16"/>
  <c r="I9"/>
  <c r="I17"/>
  <c r="I18"/>
  <c r="I21"/>
  <c r="F9" l="1"/>
  <c r="F11"/>
  <c r="F12" l="1"/>
  <c r="F16" l="1"/>
  <c r="I22"/>
  <c r="F22" l="1"/>
  <c r="I8"/>
  <c r="I7" s="1"/>
  <c r="I62" l="1"/>
  <c r="V68"/>
  <c r="I68"/>
  <c r="I76"/>
  <c r="I43" s="1"/>
  <c r="F75"/>
  <c r="F69"/>
  <c r="F62"/>
  <c r="I74" l="1"/>
  <c r="F76"/>
  <c r="F74" s="1"/>
  <c r="Y47"/>
  <c r="V47"/>
  <c r="T47"/>
  <c r="S47"/>
  <c r="Q47"/>
  <c r="P47"/>
  <c r="F68"/>
  <c r="G68"/>
  <c r="J68"/>
  <c r="K68"/>
  <c r="L68"/>
  <c r="M68"/>
  <c r="N68"/>
  <c r="O68"/>
  <c r="P68"/>
  <c r="Q68"/>
  <c r="R68"/>
  <c r="S68"/>
  <c r="T68"/>
  <c r="U68"/>
  <c r="W68"/>
  <c r="X68"/>
  <c r="Y68"/>
  <c r="Z68"/>
  <c r="L62"/>
  <c r="M62"/>
  <c r="Z62"/>
  <c r="Y62"/>
  <c r="X62"/>
  <c r="W62"/>
  <c r="V62"/>
  <c r="U62"/>
  <c r="T62"/>
  <c r="S62"/>
  <c r="S42" s="1"/>
  <c r="S34" s="1"/>
  <c r="R62"/>
  <c r="Q62"/>
  <c r="Q42" s="1"/>
  <c r="Q34" s="1"/>
  <c r="P62"/>
  <c r="P42" s="1"/>
  <c r="P34" s="1"/>
  <c r="O62"/>
  <c r="N62"/>
  <c r="K62"/>
  <c r="J62"/>
  <c r="G62"/>
  <c r="T42" l="1"/>
  <c r="T34" s="1"/>
  <c r="T23" s="1"/>
  <c r="T107" s="1"/>
  <c r="U42"/>
  <c r="U34" s="1"/>
  <c r="G42"/>
  <c r="Q23"/>
  <c r="Q107" s="1"/>
  <c r="S23"/>
  <c r="S107" s="1"/>
  <c r="P23"/>
  <c r="P107" s="1"/>
  <c r="G56"/>
  <c r="F51"/>
  <c r="I27"/>
  <c r="F27" s="1"/>
  <c r="I28"/>
  <c r="F28" s="1"/>
  <c r="I32"/>
  <c r="F32" s="1"/>
  <c r="I29"/>
  <c r="F29" s="1"/>
  <c r="I31"/>
  <c r="F31" s="1"/>
  <c r="I33"/>
  <c r="F33" s="1"/>
  <c r="I30"/>
  <c r="F30" s="1"/>
  <c r="I26"/>
  <c r="F26" s="1"/>
  <c r="F14"/>
  <c r="F15"/>
  <c r="F13"/>
  <c r="F10"/>
  <c r="F17"/>
  <c r="F18"/>
  <c r="F21"/>
  <c r="I25"/>
  <c r="F25" s="1"/>
  <c r="Z56"/>
  <c r="Y56"/>
  <c r="X56"/>
  <c r="X42" s="1"/>
  <c r="X34" s="1"/>
  <c r="W56"/>
  <c r="W42" s="1"/>
  <c r="W34" s="1"/>
  <c r="W23" s="1"/>
  <c r="W107" s="1"/>
  <c r="V56"/>
  <c r="V42" s="1"/>
  <c r="V34" s="1"/>
  <c r="U56"/>
  <c r="R56"/>
  <c r="R42" s="1"/>
  <c r="R34" s="1"/>
  <c r="O56"/>
  <c r="N56"/>
  <c r="M56"/>
  <c r="L56"/>
  <c r="L42" s="1"/>
  <c r="K56"/>
  <c r="K42" s="1"/>
  <c r="K34" s="1"/>
  <c r="J56"/>
  <c r="J42" s="1"/>
  <c r="J34" s="1"/>
  <c r="Y42" l="1"/>
  <c r="Y34" s="1"/>
  <c r="Y23" s="1"/>
  <c r="Y107" s="1"/>
  <c r="V23"/>
  <c r="V107" s="1"/>
  <c r="Z42"/>
  <c r="Z34" s="1"/>
  <c r="Z23" s="1"/>
  <c r="F8"/>
  <c r="F7" s="1"/>
  <c r="G34"/>
  <c r="G23" s="1"/>
  <c r="N42"/>
  <c r="N34" s="1"/>
  <c r="N23" s="1"/>
  <c r="N107" s="1"/>
  <c r="J23"/>
  <c r="M42"/>
  <c r="M34" s="1"/>
  <c r="M23" s="1"/>
  <c r="M107" s="1"/>
  <c r="K23"/>
  <c r="O42"/>
  <c r="O34" s="1"/>
  <c r="O23" s="1"/>
  <c r="F44"/>
  <c r="L34"/>
  <c r="L23" s="1"/>
  <c r="L107" s="1"/>
  <c r="F56"/>
  <c r="F24"/>
  <c r="I24"/>
  <c r="F50"/>
  <c r="F43" s="1"/>
  <c r="I56"/>
  <c r="I42" s="1"/>
  <c r="I34" s="1"/>
  <c r="X23"/>
  <c r="X107" s="1"/>
  <c r="U23"/>
  <c r="U107" s="1"/>
  <c r="R23"/>
  <c r="R107" s="1"/>
  <c r="O108" l="1"/>
  <c r="F49"/>
  <c r="F42" s="1"/>
  <c r="I23"/>
  <c r="G107"/>
  <c r="K107"/>
  <c r="J107"/>
  <c r="F34" l="1"/>
  <c r="F23" s="1"/>
  <c r="F107" s="1"/>
  <c r="I107"/>
</calcChain>
</file>

<file path=xl/sharedStrings.xml><?xml version="1.0" encoding="utf-8"?>
<sst xmlns="http://schemas.openxmlformats.org/spreadsheetml/2006/main" count="339" uniqueCount="235">
  <si>
    <t>индекс</t>
  </si>
  <si>
    <t>Наименование циклов, дисциплин, профессиональных модулей, МДК, практик</t>
  </si>
  <si>
    <t>период промежуточной аттестации</t>
  </si>
  <si>
    <t>Формы промежуточной аттестации</t>
  </si>
  <si>
    <t>Максимальная нагрузка</t>
  </si>
  <si>
    <t>самостоятельная работа</t>
  </si>
  <si>
    <t>теорет.обучение</t>
  </si>
  <si>
    <t>практическое обучение</t>
  </si>
  <si>
    <t>всего занятий во взаимодействии с преподавателем</t>
  </si>
  <si>
    <t>в т.ч.</t>
  </si>
  <si>
    <t>Обязательная аудиторная</t>
  </si>
  <si>
    <t>консультации</t>
  </si>
  <si>
    <t>промежуточная аттестация</t>
  </si>
  <si>
    <t>Учебная нагрузка обучающихся</t>
  </si>
  <si>
    <t>1 курс</t>
  </si>
  <si>
    <t>2 курс</t>
  </si>
  <si>
    <t>3 курс</t>
  </si>
  <si>
    <t>4 курс</t>
  </si>
  <si>
    <t>Русский язык</t>
  </si>
  <si>
    <t>э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</si>
  <si>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</si>
  <si>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</si>
  <si>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</si>
  <si>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</si>
  <si>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</si>
  <si>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Астрономия</t>
  </si>
  <si>
    <t>Химия</t>
  </si>
  <si>
    <t>дз</t>
  </si>
  <si>
    <t>Распределение обязательной аудиторной нагрузки</t>
  </si>
  <si>
    <t>ОП.00</t>
  </si>
  <si>
    <t>Общепрофессиональные дисциплины</t>
  </si>
  <si>
    <t>ОП.01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</si>
  <si>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</si>
  <si>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</si>
  <si>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</si>
  <si>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</si>
  <si>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</si>
  <si>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</si>
  <si>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</si>
  <si>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</si>
  <si>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</si>
  <si>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</si>
  <si>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ОП.13.</t>
  </si>
  <si>
    <t>ОП.14.</t>
  </si>
  <si>
    <t>Безопасность жизнедеятельности.</t>
  </si>
  <si>
    <t>Основы калькуляции и учета.</t>
  </si>
  <si>
    <t>Иностранный язык в профессиональной деятельности.</t>
  </si>
  <si>
    <t>Физическая культура.</t>
  </si>
  <si>
    <t>Охрана труда.</t>
  </si>
  <si>
    <t>Основы менеджмента и маркетинга в предприятиях общественного питания.</t>
  </si>
  <si>
    <t>Психология профессиональной деятельности.</t>
  </si>
  <si>
    <t>Кухня народов России.</t>
  </si>
  <si>
    <t>Кухня народов мира.</t>
  </si>
  <si>
    <t>П.00.</t>
  </si>
  <si>
    <t>ПМ.00.</t>
  </si>
  <si>
    <t>в том числе МДК</t>
  </si>
  <si>
    <t>производственная практика</t>
  </si>
  <si>
    <t xml:space="preserve"> в т.ч. учебная практика</t>
  </si>
  <si>
    <t>Государственная итоговая аттестация</t>
  </si>
  <si>
    <t>ПМ.01.</t>
  </si>
  <si>
    <t>Приготовление и подготовка к реализации полуфабрикатов для блюд, кулинарных изделий разнообразного ассортимента.</t>
  </si>
  <si>
    <t>МДК 01.01.</t>
  </si>
  <si>
    <t>МДК 01.02.</t>
  </si>
  <si>
    <t>УП ПМ 01.</t>
  </si>
  <si>
    <t>ПП. ПМ 01.</t>
  </si>
  <si>
    <t>ПМ.02.</t>
  </si>
  <si>
    <t>МДК 02.01.</t>
  </si>
  <si>
    <t>МДК 02.02.</t>
  </si>
  <si>
    <t>УП ПМ 02.</t>
  </si>
  <si>
    <t>ПП. ПМ 02.</t>
  </si>
  <si>
    <t>ПМ.03.</t>
  </si>
  <si>
    <t>МДК 03.01.</t>
  </si>
  <si>
    <t>МДК 03.02.</t>
  </si>
  <si>
    <t>УП ПМ 03.</t>
  </si>
  <si>
    <t>ПП. ПМ 03.</t>
  </si>
  <si>
    <t>Организация приготовления, подготовки к реализации и хранение кулинарных полуфабрикатов.</t>
  </si>
  <si>
    <t>Учебная практика</t>
  </si>
  <si>
    <t>Производственная практика</t>
  </si>
  <si>
    <t>Приготовление  оформление и подготовка к реализации горячих блюд, кулинарных изделий, закусок разнообразного ассортимента.</t>
  </si>
  <si>
    <t>Процессы приготовления, подготовки к реализации и презентации горячих блюд, кулинарных изделий, закусок.</t>
  </si>
  <si>
    <t>Приготовление, оформление и подготовка к реализации холодных блюд, кулинарных изделий, закусок разнообразного ассортимента.</t>
  </si>
  <si>
    <t>Организация приготовления, подготовки к реализации и презентации холодных блюд, кулинарных изделий, закусок.</t>
  </si>
  <si>
    <t>Процессы приготовления, подготовки к реализации и презентации холодных блюд, кулинарных изделий, закусок.</t>
  </si>
  <si>
    <t>ПМ.04.</t>
  </si>
  <si>
    <t>МДК 04.01.</t>
  </si>
  <si>
    <t>МДК 04.02.</t>
  </si>
  <si>
    <t>УП ПМ 04.</t>
  </si>
  <si>
    <t>ПП. ПМ 04.</t>
  </si>
  <si>
    <t>ПМ.05.</t>
  </si>
  <si>
    <t>МДК 05.01.</t>
  </si>
  <si>
    <t>МДК 05.02.</t>
  </si>
  <si>
    <t>УП ПМ 05.</t>
  </si>
  <si>
    <t>ПП. ПМ 05.</t>
  </si>
  <si>
    <t>Организация приготовления, подготовки к реализации и презентации холодных, горячих сладких блюд, десертов, напитков.</t>
  </si>
  <si>
    <t>Приготовление, оформление и подготовка к реализации холодных и горячих сладких блюд, десертов, напитков разнообразного ассортимента.</t>
  </si>
  <si>
    <t xml:space="preserve">Процессы приготовления, подготовки к реализации и презентации холодных, горячих сладких блюд, десертов, напитков, </t>
  </si>
  <si>
    <t>Организация приготовления, подготовки к реализации хлебобулочных, мучных, кондитерских изделий.</t>
  </si>
  <si>
    <t>Процессы приготовления, подготовки к реализации кулинарных полуфабрикатов.</t>
  </si>
  <si>
    <t>Процессы приготовления, подготовки к реализации хлебобулочных, мучных, кондитерских изделий.</t>
  </si>
  <si>
    <t>Организация приготовления, подготовки к реализации и презентации горячих блюд, кулинарных изделий, закусок.</t>
  </si>
  <si>
    <t xml:space="preserve">Всего </t>
  </si>
  <si>
    <t>дисциплин и МДК</t>
  </si>
  <si>
    <t>учебной практики</t>
  </si>
  <si>
    <t>производственной практики</t>
  </si>
  <si>
    <t>Дифф.зачётов</t>
  </si>
  <si>
    <t>Зачётов</t>
  </si>
  <si>
    <t>Всего</t>
  </si>
  <si>
    <t>з</t>
  </si>
  <si>
    <t>1 семестр 17 недель</t>
  </si>
  <si>
    <t>2 семестр 24 недели</t>
  </si>
  <si>
    <t>3 семестр 17 недель</t>
  </si>
  <si>
    <t>4 семестр 24 недели</t>
  </si>
  <si>
    <t>5 семестр 17 недель</t>
  </si>
  <si>
    <t>6 семестр 24 недели</t>
  </si>
  <si>
    <t>Родная литература</t>
  </si>
  <si>
    <t>Э</t>
  </si>
  <si>
    <t xml:space="preserve">Основы микробиологии, физиология питания, санитарии и гигиены.  </t>
  </si>
  <si>
    <t>Основы товароведения продовольственных товаров.</t>
  </si>
  <si>
    <t>Техническое оснащение и организация рабочего места.</t>
  </si>
  <si>
    <t>Технология приготовления, оформления и подготовки к реализации изделий и скульптур из шоколада и карамели.</t>
  </si>
  <si>
    <t>Экономические и правовые основы профессиональной деятельности.</t>
  </si>
  <si>
    <t>Математика</t>
  </si>
  <si>
    <t>Финансовая грамотность и основы предпринимательской деятельности</t>
  </si>
  <si>
    <t>Деловая культура и антикоррупционное поведение</t>
  </si>
  <si>
    <t>Экзаменов (в т.ч. квалификационных)</t>
  </si>
  <si>
    <t xml:space="preserve">Профессиональный цикл </t>
  </si>
  <si>
    <t>Обязательная часть циклов ОПОП ( с ГИА)</t>
  </si>
  <si>
    <t>ОП.15.</t>
  </si>
  <si>
    <t>Общеобразовательный цикл</t>
  </si>
  <si>
    <t>Общие учебные предметы</t>
  </si>
  <si>
    <t>Биология</t>
  </si>
  <si>
    <t>Информационно-коммуникацинонные технологии</t>
  </si>
  <si>
    <t>Учебные предметы по выбору</t>
  </si>
  <si>
    <t>Дополнительные учебные предметы</t>
  </si>
  <si>
    <t xml:space="preserve">лабораторные занятия/ индивидуальный проект </t>
  </si>
  <si>
    <t>Практическая подготовка</t>
  </si>
  <si>
    <t>Распределение консультаций по годам обучения</t>
  </si>
  <si>
    <t>предмет</t>
  </si>
  <si>
    <t>всего по плану</t>
  </si>
  <si>
    <t>1курс</t>
  </si>
  <si>
    <t>2курс</t>
  </si>
  <si>
    <t>3курс</t>
  </si>
  <si>
    <t>итог</t>
  </si>
  <si>
    <t>итого консультаций в год</t>
  </si>
  <si>
    <t>ОП.16.</t>
  </si>
  <si>
    <t>Рисование и лепка</t>
  </si>
  <si>
    <t>ОП.12./ ОП.12.1</t>
  </si>
  <si>
    <t>Психология профессиональной деятельности/ Психологическая адаптация при трудоустройстве для людей с инвалидностью/ Формирование трудовой успешности.</t>
  </si>
  <si>
    <t>Общепрофессиональный цикл</t>
  </si>
  <si>
    <t>Демонстрационный экзамен</t>
  </si>
  <si>
    <t>Субботина И.Н.</t>
  </si>
  <si>
    <t>Обществознание</t>
  </si>
  <si>
    <t>География</t>
  </si>
  <si>
    <t>Информатика</t>
  </si>
  <si>
    <t>Физика</t>
  </si>
  <si>
    <t>Индивидуальный проект</t>
  </si>
  <si>
    <t>2</t>
  </si>
  <si>
    <t>МДК 05.03.</t>
  </si>
  <si>
    <t>МДК 01.03.</t>
  </si>
  <si>
    <t>Применение информационных технологий в сфере общественного питания</t>
  </si>
  <si>
    <t>МДК 05.04.</t>
  </si>
  <si>
    <t>з/дз</t>
  </si>
  <si>
    <t>1\2</t>
  </si>
  <si>
    <t>3\4</t>
  </si>
  <si>
    <t>Технология приготовление мучных кулинарных изделий</t>
  </si>
  <si>
    <t>ДПБ</t>
  </si>
  <si>
    <t>ПМ 06</t>
  </si>
  <si>
    <t>МДК 06.01.</t>
  </si>
  <si>
    <t>ПМ 07</t>
  </si>
  <si>
    <t>УП ПМ 06.</t>
  </si>
  <si>
    <t>МДК 07.01.</t>
  </si>
  <si>
    <t>МДК 07.02.</t>
  </si>
  <si>
    <t>Дополнительный профессиональный блок</t>
  </si>
  <si>
    <t>Приготовление, оформление и подготовка к реализации хлебобулочных, мучных кондитерских изделий разнообразного ассортимента.</t>
  </si>
  <si>
    <t>Приготовление, оформления и подготовки к реализации изделий и скульптур из шоколада и карамели.</t>
  </si>
  <si>
    <t>Приготовление, оформление и подготовка к реализации изделий и скульптур из шоколада и карамели.</t>
  </si>
  <si>
    <t>Организация приготовления, подготовки к реализации хлебобулочных, мучных кондитерских изделий.</t>
  </si>
  <si>
    <t>ДПБ ОП</t>
  </si>
  <si>
    <t>Профессиональный цикл  с ГИА</t>
  </si>
  <si>
    <t>1/4/3</t>
  </si>
  <si>
    <t>4\1\2</t>
  </si>
  <si>
    <t>1\0\0</t>
  </si>
  <si>
    <t>ПП ПМ 07.</t>
  </si>
  <si>
    <t>Приготовление, оформление и подготовка к реализации  мучных кулинарных изделий   разнообразного ассортимента и пиццы.</t>
  </si>
  <si>
    <t>ООД.01</t>
  </si>
  <si>
    <t>ООД.01.01.</t>
  </si>
  <si>
    <t>ООД.01.02.</t>
  </si>
  <si>
    <t>ООД.01.03.</t>
  </si>
  <si>
    <t>ООД.01.04.</t>
  </si>
  <si>
    <t>ООД.01.05.</t>
  </si>
  <si>
    <t>ООД.01.06.</t>
  </si>
  <si>
    <t>ООД.01.07.</t>
  </si>
  <si>
    <t>ООД.01.08.</t>
  </si>
  <si>
    <t>ООД.01.09.</t>
  </si>
  <si>
    <t>ООД.01.10.</t>
  </si>
  <si>
    <t>ООД.01.11.</t>
  </si>
  <si>
    <t>ООД.01.12.</t>
  </si>
  <si>
    <t>ООД.01.13.</t>
  </si>
  <si>
    <t>ООД.01.14.</t>
  </si>
  <si>
    <t>Процессы приготовления, подготовки к реализации и презентации холодных, горячих сладких блюд, десертов, напитков.</t>
  </si>
  <si>
    <t>ДПБ  (Всего)</t>
  </si>
  <si>
    <t>Общие образовательные дисциплины</t>
  </si>
  <si>
    <t>ДПБ ПМ</t>
  </si>
  <si>
    <t>в том числе: мдк</t>
  </si>
  <si>
    <t xml:space="preserve">     практическая подготовка</t>
  </si>
  <si>
    <t>в том числе: учебная практика</t>
  </si>
  <si>
    <t>Применение специализированных программ на предприятиях  общественного питанияю</t>
  </si>
  <si>
    <t>Профессиональные модули</t>
  </si>
  <si>
    <t>1\-\-</t>
  </si>
  <si>
    <t>0/0/5</t>
  </si>
  <si>
    <t>Шаманаева И.С.</t>
  </si>
  <si>
    <t>1\1\1</t>
  </si>
  <si>
    <t>1/-/2</t>
  </si>
  <si>
    <t>1/-/1</t>
  </si>
  <si>
    <t>5/0/9</t>
  </si>
  <si>
    <t>5\-\4</t>
  </si>
  <si>
    <t>0/9/4</t>
  </si>
  <si>
    <t>4</t>
  </si>
  <si>
    <t>7\2\7</t>
  </si>
  <si>
    <t>7/2/7</t>
  </si>
  <si>
    <t>3\1\5</t>
  </si>
  <si>
    <t>1\1\4</t>
  </si>
  <si>
    <t>2\-\1</t>
  </si>
  <si>
    <t>12/2/16</t>
  </si>
  <si>
    <t>13/6/19</t>
  </si>
  <si>
    <t>13/15/23</t>
  </si>
  <si>
    <t>вариатив</t>
  </si>
  <si>
    <t xml:space="preserve">  Государственная итоговая аттестация-1 неделя (72 часа) в виде демонстрационного экзамена. Промежуточная аттестация заложена в учебных дисциплинах, учебных предметах, мдк и часах практики и проводится рассредоточено по завершению дисциплины, мдк или ПМ.  Количество зачетов и экзаменов указано без физической культуры. Дисциплина "Безопасность жизнедеятельности" предусматривает 26 часов для юношей-изучение основ военной службы, для девушек изучение основ медицинских знаний. ОП.12. предусматривает изучение  студентами без инвалидности дисциплины "Психологию профессиональной деятельности", а для студентов с инвалидностью дисциплины "Психологическая адаптация при трудоустройстве для людей с инвалидностью" и "Формирование трудовой успешности".  Квалификационный экзамен ( в виде демонстрационного экзамена) по профессиональным модулям проводится в рамках часов, отведенных на производственную практику. На вариативную часть использовано 2160ч и 184ч. за счет перераспределния часовой нагрузки.</t>
  </si>
  <si>
    <t xml:space="preserve">Заместитель директора по УР </t>
  </si>
  <si>
    <t>Заместитель директора по УМР</t>
  </si>
  <si>
    <t>Заместитель директора по УПР</t>
  </si>
  <si>
    <t>Королев А.П.</t>
  </si>
  <si>
    <t>План учебного процесса профессии 43.01.09 "Повар. Кондитер"                                                                                                                           на  базе основного общего образования    2024-2027г.                                                                                        ПРОФЕССИОНАЛИТЕТ   2г.10г.</t>
  </si>
  <si>
    <t>Основы безопасности и защиты Родины</t>
  </si>
  <si>
    <t>другие виды контроля / семестр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</si>
</sst>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8"/>
      <color theme="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color theme="1"/>
      <name val="Tahoma"/>
      <family val="2"/>
      <charset val="204"/>
    </font>
    <font>
      <b/>
      <sz val="14"/>
      <color rgb="FFFF0000"/>
      <name val="Algerian"/>
      <family val="5"/>
    </font>
    <font>
      <b/>
      <i/>
      <sz val="9"/>
      <color theme="1"/>
      <name val="Times New Roman"/>
      <family val="1"/>
      <charset val="204"/>
    </font>
    <font>
      <sz val="8"/>
      <color theme="1"/>
      <name val="Angsana New"/>
      <family val="1"/>
      <charset val="222"/>
    </font>
    <font>
      <sz val="7"/>
      <color theme="1"/>
      <name val="Angsana New"/>
      <family val="1"/>
      <charset val="22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1" xfId="0" applyFont="1" applyBorder="1"/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6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2" fillId="5" borderId="1" xfId="0" applyFont="1" applyFill="1" applyBorder="1"/>
    <xf numFmtId="0" fontId="6" fillId="4" borderId="1" xfId="0" applyFont="1" applyFill="1" applyBorder="1"/>
    <xf numFmtId="0" fontId="3" fillId="4" borderId="1" xfId="0" applyFont="1" applyFill="1" applyBorder="1"/>
    <xf numFmtId="0" fontId="1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/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6" fillId="9" borderId="1" xfId="0" applyFont="1" applyFill="1" applyBorder="1" applyAlignment="1">
      <alignment vertical="top"/>
    </xf>
    <xf numFmtId="0" fontId="1" fillId="9" borderId="1" xfId="0" applyFont="1" applyFill="1" applyBorder="1"/>
    <xf numFmtId="0" fontId="8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center"/>
    </xf>
    <xf numFmtId="0" fontId="25" fillId="9" borderId="1" xfId="0" applyFont="1" applyFill="1" applyBorder="1"/>
    <xf numFmtId="0" fontId="27" fillId="9" borderId="1" xfId="0" applyFont="1" applyFill="1" applyBorder="1" applyAlignment="1">
      <alignment horizontal="center" vertical="center"/>
    </xf>
    <xf numFmtId="0" fontId="0" fillId="9" borderId="0" xfId="0" applyFill="1"/>
    <xf numFmtId="0" fontId="20" fillId="9" borderId="0" xfId="0" applyFont="1" applyFill="1" applyBorder="1" applyAlignment="1">
      <alignment horizontal="left" vertical="center" textRotation="90" wrapText="1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 textRotation="90"/>
    </xf>
    <xf numFmtId="0" fontId="20" fillId="9" borderId="1" xfId="0" applyFont="1" applyFill="1" applyBorder="1" applyAlignment="1">
      <alignment horizontal="left" vertical="center" textRotation="90" wrapText="1"/>
    </xf>
    <xf numFmtId="0" fontId="20" fillId="9" borderId="1" xfId="0" applyFont="1" applyFill="1" applyBorder="1" applyAlignment="1">
      <alignment horizontal="center" vertical="top" textRotation="90" wrapText="1"/>
    </xf>
    <xf numFmtId="0" fontId="20" fillId="9" borderId="1" xfId="0" applyFont="1" applyFill="1" applyBorder="1" applyAlignment="1">
      <alignment horizontal="left" vertical="top" textRotation="90" wrapText="1"/>
    </xf>
    <xf numFmtId="0" fontId="20" fillId="9" borderId="1" xfId="0" applyFont="1" applyFill="1" applyBorder="1" applyAlignment="1">
      <alignment textRotation="90"/>
    </xf>
    <xf numFmtId="0" fontId="6" fillId="9" borderId="1" xfId="0" applyFont="1" applyFill="1" applyBorder="1"/>
    <xf numFmtId="0" fontId="6" fillId="9" borderId="1" xfId="0" applyFont="1" applyFill="1" applyBorder="1" applyAlignment="1">
      <alignment vertical="top" wrapText="1"/>
    </xf>
    <xf numFmtId="0" fontId="2" fillId="9" borderId="1" xfId="0" applyFont="1" applyFill="1" applyBorder="1"/>
    <xf numFmtId="49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top"/>
    </xf>
    <xf numFmtId="0" fontId="16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0" fillId="9" borderId="1" xfId="0" applyFill="1" applyBorder="1"/>
    <xf numFmtId="0" fontId="2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49" fontId="2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vertical="top" wrapText="1"/>
    </xf>
    <xf numFmtId="16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6" fillId="9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4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3" fillId="9" borderId="1" xfId="0" applyFont="1" applyFill="1" applyBorder="1" applyAlignment="1">
      <alignment horizontal="right" vertical="top"/>
    </xf>
    <xf numFmtId="49" fontId="2" fillId="9" borderId="1" xfId="0" applyNumberFormat="1" applyFont="1" applyFill="1" applyBorder="1" applyAlignment="1">
      <alignment horizontal="center" vertical="top"/>
    </xf>
    <xf numFmtId="0" fontId="2" fillId="9" borderId="1" xfId="0" applyNumberFormat="1" applyFont="1" applyFill="1" applyBorder="1" applyAlignment="1">
      <alignment horizontal="center" vertical="top"/>
    </xf>
    <xf numFmtId="0" fontId="8" fillId="9" borderId="1" xfId="0" applyFont="1" applyFill="1" applyBorder="1" applyAlignment="1">
      <alignment vertical="top"/>
    </xf>
    <xf numFmtId="49" fontId="3" fillId="9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 applyAlignment="1">
      <alignment vertical="top"/>
    </xf>
    <xf numFmtId="0" fontId="14" fillId="9" borderId="1" xfId="0" applyFont="1" applyFill="1" applyBorder="1"/>
    <xf numFmtId="0" fontId="14" fillId="9" borderId="1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/>
    </xf>
    <xf numFmtId="0" fontId="3" fillId="9" borderId="1" xfId="0" applyFont="1" applyFill="1" applyBorder="1"/>
    <xf numFmtId="0" fontId="2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2" fillId="9" borderId="0" xfId="0" applyFont="1" applyFill="1" applyAlignment="1">
      <alignment vertical="top" wrapText="1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right" vertical="center"/>
    </xf>
    <xf numFmtId="0" fontId="1" fillId="9" borderId="6" xfId="0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/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right" vertical="center"/>
    </xf>
    <xf numFmtId="49" fontId="9" fillId="9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vertical="top"/>
    </xf>
    <xf numFmtId="0" fontId="11" fillId="9" borderId="1" xfId="0" applyFont="1" applyFill="1" applyBorder="1" applyAlignment="1">
      <alignment vertical="top"/>
    </xf>
    <xf numFmtId="0" fontId="4" fillId="9" borderId="5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vertical="top"/>
    </xf>
    <xf numFmtId="0" fontId="8" fillId="9" borderId="5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/>
    </xf>
    <xf numFmtId="0" fontId="2" fillId="9" borderId="5" xfId="0" applyFont="1" applyFill="1" applyBorder="1"/>
    <xf numFmtId="0" fontId="19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vertical="top"/>
    </xf>
    <xf numFmtId="0" fontId="22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3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26" fillId="9" borderId="1" xfId="0" applyFont="1" applyFill="1" applyBorder="1"/>
    <xf numFmtId="0" fontId="24" fillId="9" borderId="1" xfId="0" applyFont="1" applyFill="1" applyBorder="1" applyAlignment="1"/>
    <xf numFmtId="0" fontId="7" fillId="9" borderId="1" xfId="0" applyFont="1" applyFill="1" applyBorder="1" applyAlignment="1">
      <alignment vertical="top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left" vertical="center" textRotation="90"/>
    </xf>
    <xf numFmtId="0" fontId="5" fillId="9" borderId="15" xfId="0" applyFont="1" applyFill="1" applyBorder="1" applyAlignment="1">
      <alignment vertical="top" wrapText="1"/>
    </xf>
    <xf numFmtId="0" fontId="1" fillId="9" borderId="7" xfId="0" applyFont="1" applyFill="1" applyBorder="1"/>
    <xf numFmtId="0" fontId="5" fillId="9" borderId="13" xfId="0" applyFont="1" applyFill="1" applyBorder="1" applyAlignment="1">
      <alignment vertical="top" wrapText="1"/>
    </xf>
    <xf numFmtId="0" fontId="1" fillId="9" borderId="0" xfId="0" applyFont="1" applyFill="1"/>
    <xf numFmtId="0" fontId="5" fillId="0" borderId="1" xfId="0" applyFont="1" applyFill="1" applyBorder="1"/>
    <xf numFmtId="0" fontId="16" fillId="0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3" fillId="0" borderId="1" xfId="0" applyFont="1" applyFill="1" applyBorder="1"/>
    <xf numFmtId="0" fontId="25" fillId="0" borderId="1" xfId="0" applyFont="1" applyFill="1" applyBorder="1"/>
    <xf numFmtId="0" fontId="26" fillId="0" borderId="1" xfId="0" applyFont="1" applyFill="1" applyBorder="1"/>
    <xf numFmtId="0" fontId="11" fillId="0" borderId="1" xfId="0" applyFont="1" applyFill="1" applyBorder="1" applyAlignment="1">
      <alignment horizontal="left" vertical="center" textRotation="90"/>
    </xf>
    <xf numFmtId="0" fontId="1" fillId="0" borderId="7" xfId="0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0" fillId="9" borderId="7" xfId="0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/>
    <xf numFmtId="49" fontId="2" fillId="9" borderId="5" xfId="0" applyNumberFormat="1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/>
    </xf>
    <xf numFmtId="0" fontId="7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/>
    <xf numFmtId="0" fontId="18" fillId="9" borderId="0" xfId="0" applyFont="1" applyFill="1" applyAlignment="1">
      <alignment horizontal="center" vertical="center" wrapText="1"/>
    </xf>
    <xf numFmtId="0" fontId="20" fillId="9" borderId="2" xfId="0" applyFont="1" applyFill="1" applyBorder="1" applyAlignment="1">
      <alignment horizontal="center"/>
    </xf>
    <xf numFmtId="0" fontId="20" fillId="9" borderId="3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20" fillId="9" borderId="8" xfId="0" applyFont="1" applyFill="1" applyBorder="1" applyAlignment="1">
      <alignment vertical="top" wrapText="1"/>
    </xf>
    <xf numFmtId="0" fontId="20" fillId="9" borderId="12" xfId="0" applyFont="1" applyFill="1" applyBorder="1" applyAlignment="1">
      <alignment vertical="top" wrapText="1"/>
    </xf>
    <xf numFmtId="0" fontId="20" fillId="9" borderId="10" xfId="0" applyFont="1" applyFill="1" applyBorder="1" applyAlignment="1">
      <alignment vertical="top" wrapText="1"/>
    </xf>
    <xf numFmtId="0" fontId="20" fillId="9" borderId="11" xfId="0" applyFont="1" applyFill="1" applyBorder="1" applyAlignment="1">
      <alignment vertical="top" wrapText="1"/>
    </xf>
    <xf numFmtId="0" fontId="20" fillId="9" borderId="9" xfId="0" applyFont="1" applyFill="1" applyBorder="1" applyAlignment="1">
      <alignment vertical="top" wrapText="1"/>
    </xf>
    <xf numFmtId="0" fontId="20" fillId="9" borderId="13" xfId="0" applyFont="1" applyFill="1" applyBorder="1" applyAlignment="1">
      <alignment vertical="top" wrapText="1"/>
    </xf>
    <xf numFmtId="0" fontId="20" fillId="9" borderId="6" xfId="0" applyFont="1" applyFill="1" applyBorder="1" applyAlignment="1">
      <alignment textRotation="90"/>
    </xf>
    <xf numFmtId="0" fontId="20" fillId="9" borderId="6" xfId="0" applyFont="1" applyFill="1" applyBorder="1" applyAlignment="1"/>
    <xf numFmtId="0" fontId="20" fillId="9" borderId="7" xfId="0" applyFont="1" applyFill="1" applyBorder="1" applyAlignment="1"/>
    <xf numFmtId="49" fontId="2" fillId="9" borderId="5" xfId="0" applyNumberFormat="1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center" vertical="top"/>
    </xf>
    <xf numFmtId="0" fontId="0" fillId="9" borderId="7" xfId="0" applyFill="1" applyBorder="1" applyAlignment="1"/>
    <xf numFmtId="0" fontId="2" fillId="9" borderId="5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center" vertical="top"/>
    </xf>
    <xf numFmtId="0" fontId="0" fillId="9" borderId="7" xfId="0" applyFill="1" applyBorder="1" applyAlignment="1">
      <alignment vertical="top"/>
    </xf>
    <xf numFmtId="0" fontId="1" fillId="9" borderId="0" xfId="0" applyFont="1" applyFill="1" applyAlignment="1"/>
    <xf numFmtId="0" fontId="0" fillId="9" borderId="0" xfId="0" applyFill="1" applyAlignment="1"/>
    <xf numFmtId="0" fontId="12" fillId="9" borderId="7" xfId="0" applyFont="1" applyFill="1" applyBorder="1" applyAlignment="1">
      <alignment textRotation="90"/>
    </xf>
    <xf numFmtId="0" fontId="13" fillId="9" borderId="1" xfId="0" applyFont="1" applyFill="1" applyBorder="1" applyAlignment="1">
      <alignment textRotation="90"/>
    </xf>
    <xf numFmtId="0" fontId="3" fillId="9" borderId="14" xfId="0" applyFont="1" applyFill="1" applyBorder="1" applyAlignment="1">
      <alignment vertical="top" wrapText="1"/>
    </xf>
    <xf numFmtId="0" fontId="5" fillId="9" borderId="0" xfId="0" applyFont="1" applyFill="1" applyBorder="1" applyAlignment="1">
      <alignment vertical="top" wrapText="1"/>
    </xf>
    <xf numFmtId="0" fontId="5" fillId="9" borderId="15" xfId="0" applyFont="1" applyFill="1" applyBorder="1" applyAlignment="1">
      <alignment vertical="top" wrapText="1"/>
    </xf>
    <xf numFmtId="0" fontId="5" fillId="9" borderId="1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vertical="top" wrapText="1"/>
    </xf>
    <xf numFmtId="0" fontId="5" fillId="9" borderId="9" xfId="0" applyFont="1" applyFill="1" applyBorder="1" applyAlignment="1">
      <alignment vertical="top" wrapText="1"/>
    </xf>
    <xf numFmtId="0" fontId="5" fillId="9" borderId="13" xfId="0" applyFont="1" applyFill="1" applyBorder="1" applyAlignment="1">
      <alignment vertical="top" wrapText="1"/>
    </xf>
    <xf numFmtId="0" fontId="1" fillId="9" borderId="2" xfId="0" applyFont="1" applyFill="1" applyBorder="1" applyAlignment="1"/>
    <xf numFmtId="0" fontId="1" fillId="9" borderId="3" xfId="0" applyFont="1" applyFill="1" applyBorder="1" applyAlignment="1"/>
    <xf numFmtId="0" fontId="1" fillId="9" borderId="4" xfId="0" applyFont="1" applyFill="1" applyBorder="1" applyAlignment="1"/>
    <xf numFmtId="0" fontId="1" fillId="9" borderId="2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" fillId="9" borderId="1" xfId="0" applyFont="1" applyFill="1" applyBorder="1" applyAlignment="1"/>
    <xf numFmtId="0" fontId="0" fillId="9" borderId="1" xfId="0" applyFill="1" applyBorder="1" applyAlignment="1"/>
    <xf numFmtId="0" fontId="1" fillId="9" borderId="2" xfId="0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9" borderId="4" xfId="0" applyFill="1" applyBorder="1" applyAlignment="1">
      <alignment vertical="top"/>
    </xf>
    <xf numFmtId="0" fontId="1" fillId="9" borderId="11" xfId="0" applyFont="1" applyFill="1" applyBorder="1" applyAlignment="1"/>
    <xf numFmtId="0" fontId="1" fillId="9" borderId="9" xfId="0" applyFont="1" applyFill="1" applyBorder="1" applyAlignment="1"/>
    <xf numFmtId="0" fontId="1" fillId="9" borderId="13" xfId="0" applyFont="1" applyFill="1" applyBorder="1" applyAlignment="1"/>
    <xf numFmtId="0" fontId="15" fillId="9" borderId="5" xfId="0" applyFont="1" applyFill="1" applyBorder="1" applyAlignment="1">
      <alignment horizontal="center" vertical="top"/>
    </xf>
    <xf numFmtId="0" fontId="15" fillId="9" borderId="6" xfId="0" applyFont="1" applyFill="1" applyBorder="1" applyAlignment="1">
      <alignment horizontal="center" vertical="top"/>
    </xf>
    <xf numFmtId="0" fontId="15" fillId="9" borderId="7" xfId="0" applyFont="1" applyFill="1" applyBorder="1" applyAlignment="1">
      <alignment horizontal="center" vertical="top"/>
    </xf>
    <xf numFmtId="0" fontId="15" fillId="9" borderId="5" xfId="0" applyFont="1" applyFill="1" applyBorder="1" applyAlignment="1">
      <alignment vertical="top" wrapText="1"/>
    </xf>
    <xf numFmtId="0" fontId="15" fillId="9" borderId="6" xfId="0" applyFont="1" applyFill="1" applyBorder="1" applyAlignment="1"/>
    <xf numFmtId="0" fontId="15" fillId="9" borderId="7" xfId="0" applyFont="1" applyFill="1" applyBorder="1" applyAlignment="1"/>
    <xf numFmtId="0" fontId="20" fillId="9" borderId="0" xfId="0" applyFont="1" applyFill="1" applyAlignment="1">
      <alignment horizontal="center" vertical="center"/>
    </xf>
    <xf numFmtId="0" fontId="21" fillId="9" borderId="9" xfId="0" applyFont="1" applyFill="1" applyBorder="1" applyAlignment="1"/>
    <xf numFmtId="0" fontId="20" fillId="9" borderId="5" xfId="0" applyFont="1" applyFill="1" applyBorder="1" applyAlignment="1">
      <alignment horizontal="left" vertical="center" textRotation="90" wrapText="1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 textRotation="90" wrapText="1"/>
    </xf>
    <xf numFmtId="0" fontId="20" fillId="9" borderId="7" xfId="0" applyFont="1" applyFill="1" applyBorder="1" applyAlignment="1">
      <alignment horizontal="left" vertical="center" textRotation="90" wrapText="1"/>
    </xf>
    <xf numFmtId="0" fontId="20" fillId="9" borderId="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 textRotation="90" wrapText="1"/>
    </xf>
    <xf numFmtId="0" fontId="20" fillId="9" borderId="6" xfId="0" applyFont="1" applyFill="1" applyBorder="1" applyAlignment="1">
      <alignment horizontal="center" vertical="center" textRotation="90" wrapText="1"/>
    </xf>
    <xf numFmtId="0" fontId="20" fillId="9" borderId="7" xfId="0" applyFont="1" applyFill="1" applyBorder="1" applyAlignment="1">
      <alignment horizontal="center" vertical="center" textRotation="90" wrapText="1"/>
    </xf>
    <xf numFmtId="0" fontId="0" fillId="9" borderId="7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33"/>
      <color rgb="FFFFCCFF"/>
      <color rgb="FFFF99FF"/>
      <color rgb="FF99CC00"/>
      <color rgb="FFE5718D"/>
      <color rgb="FFFF66CC"/>
      <color rgb="FFCCCC00"/>
      <color rgb="FF99FFCC"/>
      <color rgb="FFFF9900"/>
      <color rgb="FFF79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1"/>
  <sheetViews>
    <sheetView tabSelected="1" topLeftCell="A82" workbookViewId="0">
      <selection activeCell="G62" sqref="G62"/>
    </sheetView>
  </sheetViews>
  <sheetFormatPr defaultRowHeight="15"/>
  <cols>
    <col min="1" max="1" width="10.5703125" customWidth="1"/>
    <col min="2" max="2" width="51.5703125" customWidth="1"/>
    <col min="3" max="3" width="6.5703125" customWidth="1"/>
    <col min="4" max="4" width="7.5703125" customWidth="1"/>
    <col min="5" max="5" width="6.140625" customWidth="1"/>
    <col min="6" max="6" width="7.42578125" customWidth="1"/>
    <col min="7" max="8" width="4.85546875" customWidth="1"/>
    <col min="9" max="9" width="6" customWidth="1"/>
    <col min="10" max="10" width="4.5703125" customWidth="1"/>
    <col min="11" max="11" width="4.85546875" customWidth="1"/>
    <col min="12" max="12" width="7" customWidth="1"/>
    <col min="13" max="13" width="3.5703125" customWidth="1"/>
    <col min="14" max="14" width="4" customWidth="1"/>
    <col min="15" max="15" width="6.5703125" customWidth="1"/>
    <col min="16" max="16" width="4.140625" customWidth="1"/>
    <col min="17" max="17" width="5" customWidth="1"/>
    <col min="18" max="18" width="5.85546875" customWidth="1"/>
    <col min="19" max="19" width="4.42578125" customWidth="1"/>
    <col min="20" max="20" width="5.42578125" customWidth="1"/>
    <col min="21" max="21" width="4.28515625" customWidth="1"/>
    <col min="22" max="22" width="4.42578125" customWidth="1"/>
    <col min="23" max="23" width="4.7109375" customWidth="1"/>
    <col min="24" max="24" width="0.7109375" hidden="1" customWidth="1"/>
    <col min="25" max="25" width="0.140625" hidden="1" customWidth="1"/>
    <col min="26" max="26" width="4.5703125" hidden="1" customWidth="1"/>
  </cols>
  <sheetData>
    <row r="1" spans="1:26" ht="77.099999999999994" customHeight="1">
      <c r="A1" s="35"/>
      <c r="B1" s="179" t="s">
        <v>232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>
      <c r="A3" s="225" t="s">
        <v>0</v>
      </c>
      <c r="B3" s="228" t="s">
        <v>1</v>
      </c>
      <c r="C3" s="233" t="s">
        <v>2</v>
      </c>
      <c r="D3" s="233" t="s">
        <v>3</v>
      </c>
      <c r="E3" s="241" t="s">
        <v>234</v>
      </c>
      <c r="F3" s="238" t="s">
        <v>13</v>
      </c>
      <c r="G3" s="239"/>
      <c r="H3" s="239"/>
      <c r="I3" s="239"/>
      <c r="J3" s="239"/>
      <c r="K3" s="239"/>
      <c r="L3" s="239"/>
      <c r="M3" s="239"/>
      <c r="N3" s="240"/>
      <c r="O3" s="183" t="s">
        <v>28</v>
      </c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</row>
    <row r="4" spans="1:26" ht="23.45" customHeight="1">
      <c r="A4" s="226"/>
      <c r="B4" s="229"/>
      <c r="C4" s="234"/>
      <c r="D4" s="236"/>
      <c r="E4" s="242"/>
      <c r="F4" s="233" t="s">
        <v>4</v>
      </c>
      <c r="G4" s="233" t="s">
        <v>5</v>
      </c>
      <c r="H4" s="36"/>
      <c r="I4" s="232" t="s">
        <v>10</v>
      </c>
      <c r="J4" s="232"/>
      <c r="K4" s="232"/>
      <c r="L4" s="232"/>
      <c r="M4" s="189" t="s">
        <v>11</v>
      </c>
      <c r="N4" s="189" t="s">
        <v>12</v>
      </c>
      <c r="O4" s="186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8"/>
    </row>
    <row r="5" spans="1:26">
      <c r="A5" s="226"/>
      <c r="B5" s="229"/>
      <c r="C5" s="234"/>
      <c r="D5" s="236"/>
      <c r="E5" s="242"/>
      <c r="F5" s="234"/>
      <c r="G5" s="234"/>
      <c r="H5" s="37"/>
      <c r="I5" s="233" t="s">
        <v>8</v>
      </c>
      <c r="J5" s="231" t="s">
        <v>9</v>
      </c>
      <c r="K5" s="231"/>
      <c r="L5" s="231"/>
      <c r="M5" s="190"/>
      <c r="N5" s="190"/>
      <c r="O5" s="180" t="s">
        <v>14</v>
      </c>
      <c r="P5" s="181"/>
      <c r="Q5" s="182"/>
      <c r="R5" s="180" t="s">
        <v>15</v>
      </c>
      <c r="S5" s="181"/>
      <c r="T5" s="182"/>
      <c r="U5" s="180" t="s">
        <v>16</v>
      </c>
      <c r="V5" s="181"/>
      <c r="W5" s="182"/>
      <c r="X5" s="180"/>
      <c r="Y5" s="181"/>
      <c r="Z5" s="182"/>
    </row>
    <row r="6" spans="1:26" ht="121.5" customHeight="1">
      <c r="A6" s="227"/>
      <c r="B6" s="230"/>
      <c r="C6" s="235"/>
      <c r="D6" s="237"/>
      <c r="E6" s="243"/>
      <c r="F6" s="235"/>
      <c r="G6" s="235"/>
      <c r="H6" s="38" t="s">
        <v>226</v>
      </c>
      <c r="I6" s="191"/>
      <c r="J6" s="39" t="s">
        <v>6</v>
      </c>
      <c r="K6" s="40" t="s">
        <v>7</v>
      </c>
      <c r="L6" s="41" t="s">
        <v>134</v>
      </c>
      <c r="M6" s="191"/>
      <c r="N6" s="191"/>
      <c r="O6" s="42" t="s">
        <v>5</v>
      </c>
      <c r="P6" s="42" t="s">
        <v>108</v>
      </c>
      <c r="Q6" s="42" t="s">
        <v>109</v>
      </c>
      <c r="R6" s="42" t="s">
        <v>5</v>
      </c>
      <c r="S6" s="42" t="s">
        <v>110</v>
      </c>
      <c r="T6" s="42" t="s">
        <v>111</v>
      </c>
      <c r="U6" s="42" t="s">
        <v>5</v>
      </c>
      <c r="V6" s="42" t="s">
        <v>112</v>
      </c>
      <c r="W6" s="42" t="s">
        <v>113</v>
      </c>
      <c r="X6" s="42"/>
      <c r="Y6" s="42"/>
      <c r="Z6" s="42"/>
    </row>
    <row r="7" spans="1:26">
      <c r="A7" s="43"/>
      <c r="B7" s="44" t="s">
        <v>128</v>
      </c>
      <c r="C7" s="45"/>
      <c r="D7" s="46" t="s">
        <v>216</v>
      </c>
      <c r="E7" s="46"/>
      <c r="F7" s="45">
        <f>F8</f>
        <v>1476</v>
      </c>
      <c r="G7" s="45">
        <f t="shared" ref="G7:W7" si="0">G8</f>
        <v>0</v>
      </c>
      <c r="H7" s="45">
        <f t="shared" si="0"/>
        <v>0</v>
      </c>
      <c r="I7" s="45">
        <f t="shared" si="0"/>
        <v>1476</v>
      </c>
      <c r="J7" s="45">
        <f t="shared" si="0"/>
        <v>792</v>
      </c>
      <c r="K7" s="45">
        <f t="shared" si="0"/>
        <v>602</v>
      </c>
      <c r="L7" s="45">
        <f t="shared" si="0"/>
        <v>32</v>
      </c>
      <c r="M7" s="45">
        <f t="shared" si="0"/>
        <v>8</v>
      </c>
      <c r="N7" s="45">
        <f t="shared" si="0"/>
        <v>42</v>
      </c>
      <c r="O7" s="45">
        <f t="shared" si="0"/>
        <v>0</v>
      </c>
      <c r="P7" s="45">
        <f t="shared" si="0"/>
        <v>368</v>
      </c>
      <c r="Q7" s="45">
        <f t="shared" si="0"/>
        <v>520</v>
      </c>
      <c r="R7" s="22">
        <f t="shared" si="0"/>
        <v>0</v>
      </c>
      <c r="S7" s="22">
        <f t="shared" si="0"/>
        <v>198</v>
      </c>
      <c r="T7" s="22">
        <f t="shared" si="0"/>
        <v>358</v>
      </c>
      <c r="U7" s="45">
        <f t="shared" si="0"/>
        <v>0</v>
      </c>
      <c r="V7" s="45">
        <f t="shared" si="0"/>
        <v>32</v>
      </c>
      <c r="W7" s="45">
        <f t="shared" si="0"/>
        <v>0</v>
      </c>
      <c r="X7" s="45"/>
      <c r="Y7" s="45"/>
      <c r="Z7" s="45"/>
    </row>
    <row r="8" spans="1:26">
      <c r="A8" s="43" t="s">
        <v>184</v>
      </c>
      <c r="B8" s="44" t="s">
        <v>201</v>
      </c>
      <c r="C8" s="47"/>
      <c r="D8" s="46" t="s">
        <v>216</v>
      </c>
      <c r="E8" s="46"/>
      <c r="F8" s="45">
        <f>SUM(F9:F21)+F22</f>
        <v>1476</v>
      </c>
      <c r="G8" s="45">
        <f t="shared" ref="G8:Z8" si="1">SUM(G9:G21)+G22</f>
        <v>0</v>
      </c>
      <c r="H8" s="45">
        <f t="shared" si="1"/>
        <v>0</v>
      </c>
      <c r="I8" s="45">
        <f t="shared" si="1"/>
        <v>1476</v>
      </c>
      <c r="J8" s="45">
        <f t="shared" si="1"/>
        <v>792</v>
      </c>
      <c r="K8" s="45">
        <f t="shared" si="1"/>
        <v>602</v>
      </c>
      <c r="L8" s="45">
        <f t="shared" si="1"/>
        <v>32</v>
      </c>
      <c r="M8" s="45">
        <f t="shared" si="1"/>
        <v>8</v>
      </c>
      <c r="N8" s="45">
        <f t="shared" si="1"/>
        <v>42</v>
      </c>
      <c r="O8" s="45">
        <f t="shared" si="1"/>
        <v>0</v>
      </c>
      <c r="P8" s="45">
        <f t="shared" si="1"/>
        <v>368</v>
      </c>
      <c r="Q8" s="45">
        <f t="shared" si="1"/>
        <v>520</v>
      </c>
      <c r="R8" s="22">
        <f t="shared" si="1"/>
        <v>0</v>
      </c>
      <c r="S8" s="22">
        <f t="shared" si="1"/>
        <v>198</v>
      </c>
      <c r="T8" s="22">
        <f t="shared" si="1"/>
        <v>358</v>
      </c>
      <c r="U8" s="45">
        <f t="shared" si="1"/>
        <v>0</v>
      </c>
      <c r="V8" s="45">
        <f t="shared" si="1"/>
        <v>32</v>
      </c>
      <c r="W8" s="45">
        <f t="shared" si="1"/>
        <v>0</v>
      </c>
      <c r="X8" s="45">
        <f t="shared" si="1"/>
        <v>0</v>
      </c>
      <c r="Y8" s="45">
        <f t="shared" si="1"/>
        <v>0</v>
      </c>
      <c r="Z8" s="45">
        <f t="shared" si="1"/>
        <v>0</v>
      </c>
    </row>
    <row r="9" spans="1:26">
      <c r="A9" s="45" t="s">
        <v>185</v>
      </c>
      <c r="B9" s="45" t="s">
        <v>18</v>
      </c>
      <c r="C9" s="48">
        <v>1</v>
      </c>
      <c r="D9" s="49" t="s">
        <v>115</v>
      </c>
      <c r="E9" s="49"/>
      <c r="F9" s="45">
        <f>G9+I9</f>
        <v>72</v>
      </c>
      <c r="G9" s="45"/>
      <c r="H9" s="45"/>
      <c r="I9" s="45">
        <f>J9+K9+L9+M9+N9</f>
        <v>72</v>
      </c>
      <c r="J9" s="45">
        <v>44</v>
      </c>
      <c r="K9" s="45">
        <v>20</v>
      </c>
      <c r="L9" s="45"/>
      <c r="M9" s="45">
        <v>2</v>
      </c>
      <c r="N9" s="45">
        <v>6</v>
      </c>
      <c r="O9" s="45"/>
      <c r="P9" s="50">
        <v>72</v>
      </c>
      <c r="Q9" s="50"/>
      <c r="R9" s="139"/>
      <c r="S9" s="139"/>
      <c r="T9" s="139"/>
      <c r="U9" s="45"/>
      <c r="V9" s="45"/>
      <c r="W9" s="45"/>
      <c r="X9" s="45"/>
      <c r="Y9" s="45"/>
      <c r="Z9" s="45"/>
    </row>
    <row r="10" spans="1:26">
      <c r="A10" s="45" t="s">
        <v>186</v>
      </c>
      <c r="B10" s="45" t="s">
        <v>20</v>
      </c>
      <c r="C10" s="48">
        <v>2</v>
      </c>
      <c r="D10" s="49" t="s">
        <v>27</v>
      </c>
      <c r="E10" s="49">
        <v>1</v>
      </c>
      <c r="F10" s="45">
        <f t="shared" ref="F10:F21" si="2">G10+I10</f>
        <v>108</v>
      </c>
      <c r="G10" s="45"/>
      <c r="H10" s="45"/>
      <c r="I10" s="45">
        <f t="shared" ref="I10:I21" si="3">J10+K10+L10+M10+N10</f>
        <v>108</v>
      </c>
      <c r="J10" s="45">
        <v>64</v>
      </c>
      <c r="K10" s="45">
        <v>42</v>
      </c>
      <c r="L10" s="45"/>
      <c r="M10" s="45"/>
      <c r="N10" s="45">
        <v>2</v>
      </c>
      <c r="O10" s="45"/>
      <c r="P10" s="50">
        <v>40</v>
      </c>
      <c r="Q10" s="50">
        <v>68</v>
      </c>
      <c r="R10" s="139"/>
      <c r="S10" s="139"/>
      <c r="T10" s="139"/>
      <c r="U10" s="45"/>
      <c r="V10" s="45"/>
      <c r="W10" s="45"/>
      <c r="X10" s="45"/>
      <c r="Y10" s="45"/>
      <c r="Z10" s="45"/>
    </row>
    <row r="11" spans="1:26">
      <c r="A11" s="45" t="s">
        <v>187</v>
      </c>
      <c r="B11" s="45" t="s">
        <v>22</v>
      </c>
      <c r="C11" s="48">
        <v>5</v>
      </c>
      <c r="D11" s="51" t="s">
        <v>27</v>
      </c>
      <c r="E11" s="51">
        <v>3.4</v>
      </c>
      <c r="F11" s="45">
        <f t="shared" si="2"/>
        <v>136</v>
      </c>
      <c r="G11" s="45"/>
      <c r="H11" s="45"/>
      <c r="I11" s="45">
        <f t="shared" si="3"/>
        <v>136</v>
      </c>
      <c r="J11" s="45">
        <v>102</v>
      </c>
      <c r="K11" s="45">
        <v>32</v>
      </c>
      <c r="L11" s="45"/>
      <c r="M11" s="45"/>
      <c r="N11" s="45">
        <v>2</v>
      </c>
      <c r="O11" s="45"/>
      <c r="P11" s="45"/>
      <c r="Q11" s="45"/>
      <c r="R11" s="22"/>
      <c r="S11" s="22">
        <v>32</v>
      </c>
      <c r="T11" s="22">
        <v>72</v>
      </c>
      <c r="U11" s="45"/>
      <c r="V11" s="45">
        <v>32</v>
      </c>
      <c r="W11" s="45"/>
      <c r="X11" s="45"/>
      <c r="Y11" s="45"/>
      <c r="Z11" s="45"/>
    </row>
    <row r="12" spans="1:26">
      <c r="A12" s="45" t="s">
        <v>188</v>
      </c>
      <c r="B12" s="52" t="s">
        <v>151</v>
      </c>
      <c r="C12" s="48">
        <v>2</v>
      </c>
      <c r="D12" s="49" t="s">
        <v>27</v>
      </c>
      <c r="E12" s="49">
        <v>1</v>
      </c>
      <c r="F12" s="45">
        <f t="shared" si="2"/>
        <v>72</v>
      </c>
      <c r="G12" s="45"/>
      <c r="H12" s="45"/>
      <c r="I12" s="45">
        <f t="shared" si="3"/>
        <v>72</v>
      </c>
      <c r="J12" s="45">
        <v>48</v>
      </c>
      <c r="K12" s="45">
        <v>22</v>
      </c>
      <c r="L12" s="45"/>
      <c r="M12" s="45"/>
      <c r="N12" s="45">
        <v>2</v>
      </c>
      <c r="O12" s="45"/>
      <c r="P12" s="50">
        <v>36</v>
      </c>
      <c r="Q12" s="50">
        <v>36</v>
      </c>
      <c r="R12" s="139"/>
      <c r="S12" s="139"/>
      <c r="T12" s="139"/>
      <c r="U12" s="45"/>
      <c r="V12" s="53"/>
      <c r="W12" s="53"/>
      <c r="X12" s="45"/>
      <c r="Y12" s="45"/>
      <c r="Z12" s="45"/>
    </row>
    <row r="13" spans="1:26">
      <c r="A13" s="45" t="s">
        <v>189</v>
      </c>
      <c r="B13" s="45" t="s">
        <v>152</v>
      </c>
      <c r="C13" s="54">
        <v>2</v>
      </c>
      <c r="D13" s="55" t="s">
        <v>27</v>
      </c>
      <c r="E13" s="55"/>
      <c r="F13" s="45">
        <f t="shared" si="2"/>
        <v>72</v>
      </c>
      <c r="G13" s="45"/>
      <c r="H13" s="45"/>
      <c r="I13" s="45">
        <f t="shared" si="3"/>
        <v>72</v>
      </c>
      <c r="J13" s="45">
        <v>38</v>
      </c>
      <c r="K13" s="45">
        <v>32</v>
      </c>
      <c r="L13" s="45"/>
      <c r="M13" s="45"/>
      <c r="N13" s="45">
        <v>2</v>
      </c>
      <c r="O13" s="45"/>
      <c r="P13" s="50"/>
      <c r="Q13" s="50">
        <v>72</v>
      </c>
      <c r="R13" s="22"/>
      <c r="S13" s="22"/>
      <c r="T13" s="22"/>
      <c r="U13" s="45"/>
      <c r="V13" s="45"/>
      <c r="W13" s="45"/>
      <c r="X13" s="45"/>
      <c r="Y13" s="45"/>
      <c r="Z13" s="45"/>
    </row>
    <row r="14" spans="1:26">
      <c r="A14" s="56" t="s">
        <v>190</v>
      </c>
      <c r="B14" s="57" t="s">
        <v>21</v>
      </c>
      <c r="C14" s="58" t="s">
        <v>156</v>
      </c>
      <c r="D14" s="59" t="s">
        <v>115</v>
      </c>
      <c r="E14" s="59">
        <v>1</v>
      </c>
      <c r="F14" s="45">
        <f t="shared" si="2"/>
        <v>144</v>
      </c>
      <c r="G14" s="45"/>
      <c r="H14" s="45"/>
      <c r="I14" s="45">
        <f t="shared" si="3"/>
        <v>144</v>
      </c>
      <c r="J14" s="45">
        <v>86</v>
      </c>
      <c r="K14" s="45">
        <v>50</v>
      </c>
      <c r="L14" s="45"/>
      <c r="M14" s="45">
        <v>2</v>
      </c>
      <c r="N14" s="45">
        <v>6</v>
      </c>
      <c r="O14" s="45"/>
      <c r="P14" s="45">
        <v>70</v>
      </c>
      <c r="Q14" s="45">
        <v>74</v>
      </c>
      <c r="R14" s="22"/>
      <c r="S14" s="22"/>
      <c r="T14" s="22"/>
      <c r="U14" s="45"/>
      <c r="V14" s="45"/>
      <c r="W14" s="45"/>
      <c r="X14" s="45"/>
      <c r="Y14" s="45"/>
      <c r="Z14" s="45"/>
    </row>
    <row r="15" spans="1:26">
      <c r="A15" s="45" t="s">
        <v>191</v>
      </c>
      <c r="B15" s="60" t="s">
        <v>121</v>
      </c>
      <c r="C15" s="54">
        <v>3</v>
      </c>
      <c r="D15" s="49" t="s">
        <v>115</v>
      </c>
      <c r="E15" s="49">
        <v>1.2</v>
      </c>
      <c r="F15" s="45">
        <f t="shared" si="2"/>
        <v>232</v>
      </c>
      <c r="G15" s="45"/>
      <c r="H15" s="45"/>
      <c r="I15" s="45">
        <f t="shared" si="3"/>
        <v>232</v>
      </c>
      <c r="J15" s="45">
        <v>108</v>
      </c>
      <c r="K15" s="45">
        <v>116</v>
      </c>
      <c r="L15" s="45"/>
      <c r="M15" s="45">
        <v>2</v>
      </c>
      <c r="N15" s="45">
        <v>6</v>
      </c>
      <c r="O15" s="45"/>
      <c r="P15" s="45">
        <v>80</v>
      </c>
      <c r="Q15" s="45">
        <v>108</v>
      </c>
      <c r="R15" s="22"/>
      <c r="S15" s="22">
        <v>44</v>
      </c>
      <c r="T15" s="22"/>
      <c r="U15" s="45"/>
      <c r="V15" s="45"/>
      <c r="W15" s="45"/>
      <c r="X15" s="45"/>
      <c r="Y15" s="45"/>
      <c r="Z15" s="45"/>
    </row>
    <row r="16" spans="1:26" ht="18" customHeight="1">
      <c r="A16" s="45" t="s">
        <v>192</v>
      </c>
      <c r="B16" s="45" t="s">
        <v>153</v>
      </c>
      <c r="C16" s="48">
        <v>4</v>
      </c>
      <c r="D16" s="55" t="s">
        <v>27</v>
      </c>
      <c r="E16" s="55">
        <v>2.2999999999999998</v>
      </c>
      <c r="F16" s="45">
        <f t="shared" si="2"/>
        <v>144</v>
      </c>
      <c r="G16" s="45"/>
      <c r="H16" s="45"/>
      <c r="I16" s="45">
        <f t="shared" si="3"/>
        <v>144</v>
      </c>
      <c r="J16" s="45">
        <v>80</v>
      </c>
      <c r="K16" s="45">
        <v>62</v>
      </c>
      <c r="L16" s="45"/>
      <c r="M16" s="45"/>
      <c r="N16" s="45">
        <v>2</v>
      </c>
      <c r="O16" s="45"/>
      <c r="P16" s="45"/>
      <c r="Q16" s="45">
        <v>52</v>
      </c>
      <c r="R16" s="22"/>
      <c r="S16" s="22">
        <v>32</v>
      </c>
      <c r="T16" s="22">
        <v>60</v>
      </c>
      <c r="U16" s="45"/>
      <c r="V16" s="45"/>
      <c r="W16" s="45"/>
      <c r="X16" s="45"/>
      <c r="Y16" s="45"/>
      <c r="Z16" s="45"/>
    </row>
    <row r="17" spans="1:26" ht="18.600000000000001" customHeight="1">
      <c r="A17" s="45" t="s">
        <v>193</v>
      </c>
      <c r="B17" s="45" t="s">
        <v>23</v>
      </c>
      <c r="C17" s="61" t="s">
        <v>162</v>
      </c>
      <c r="D17" s="49" t="s">
        <v>161</v>
      </c>
      <c r="E17" s="49">
        <v>1</v>
      </c>
      <c r="F17" s="45">
        <f t="shared" si="2"/>
        <v>72</v>
      </c>
      <c r="G17" s="45"/>
      <c r="H17" s="45"/>
      <c r="I17" s="45">
        <f t="shared" si="3"/>
        <v>72</v>
      </c>
      <c r="J17" s="45">
        <v>8</v>
      </c>
      <c r="K17" s="45">
        <v>62</v>
      </c>
      <c r="L17" s="45"/>
      <c r="M17" s="45"/>
      <c r="N17" s="45">
        <v>2</v>
      </c>
      <c r="O17" s="45"/>
      <c r="P17" s="50">
        <v>30</v>
      </c>
      <c r="Q17" s="50">
        <v>42</v>
      </c>
      <c r="R17" s="139"/>
      <c r="S17" s="139"/>
      <c r="T17" s="139"/>
      <c r="U17" s="45"/>
      <c r="V17" s="45"/>
      <c r="W17" s="45"/>
      <c r="X17" s="45"/>
      <c r="Y17" s="45"/>
      <c r="Z17" s="45"/>
    </row>
    <row r="18" spans="1:26" ht="15" customHeight="1">
      <c r="A18" s="45" t="s">
        <v>194</v>
      </c>
      <c r="B18" s="60" t="s">
        <v>233</v>
      </c>
      <c r="C18" s="62" t="s">
        <v>217</v>
      </c>
      <c r="D18" s="63" t="s">
        <v>27</v>
      </c>
      <c r="E18" s="63">
        <v>3</v>
      </c>
      <c r="F18" s="45">
        <f t="shared" si="2"/>
        <v>68</v>
      </c>
      <c r="G18" s="45"/>
      <c r="H18" s="45"/>
      <c r="I18" s="45">
        <f t="shared" si="3"/>
        <v>68</v>
      </c>
      <c r="J18" s="45">
        <v>38</v>
      </c>
      <c r="K18" s="45">
        <v>28</v>
      </c>
      <c r="L18" s="45"/>
      <c r="M18" s="45"/>
      <c r="N18" s="45">
        <v>2</v>
      </c>
      <c r="O18" s="45"/>
      <c r="P18" s="50"/>
      <c r="Q18" s="50"/>
      <c r="R18" s="139"/>
      <c r="S18" s="139">
        <v>36</v>
      </c>
      <c r="T18" s="139">
        <v>32</v>
      </c>
      <c r="U18" s="22"/>
      <c r="V18" s="22"/>
      <c r="W18" s="45"/>
      <c r="X18" s="45"/>
      <c r="Y18" s="45"/>
      <c r="Z18" s="45"/>
    </row>
    <row r="19" spans="1:26" ht="15" customHeight="1">
      <c r="A19" s="45" t="s">
        <v>195</v>
      </c>
      <c r="B19" s="45" t="s">
        <v>154</v>
      </c>
      <c r="C19" s="62" t="s">
        <v>156</v>
      </c>
      <c r="D19" s="63" t="s">
        <v>27</v>
      </c>
      <c r="E19" s="63">
        <v>1</v>
      </c>
      <c r="F19" s="45">
        <f t="shared" si="2"/>
        <v>108</v>
      </c>
      <c r="G19" s="45"/>
      <c r="H19" s="45"/>
      <c r="I19" s="45">
        <f t="shared" si="3"/>
        <v>108</v>
      </c>
      <c r="J19" s="45">
        <v>64</v>
      </c>
      <c r="K19" s="45">
        <v>42</v>
      </c>
      <c r="L19" s="45"/>
      <c r="M19" s="45"/>
      <c r="N19" s="45">
        <v>2</v>
      </c>
      <c r="O19" s="45"/>
      <c r="P19" s="50">
        <v>40</v>
      </c>
      <c r="Q19" s="50">
        <v>68</v>
      </c>
      <c r="R19" s="139"/>
      <c r="S19" s="139"/>
      <c r="T19" s="139"/>
      <c r="U19" s="22"/>
      <c r="V19" s="22"/>
      <c r="W19" s="45"/>
      <c r="X19" s="45"/>
      <c r="Y19" s="45"/>
      <c r="Z19" s="45"/>
    </row>
    <row r="20" spans="1:26" ht="20.100000000000001" customHeight="1">
      <c r="A20" s="45" t="s">
        <v>196</v>
      </c>
      <c r="B20" s="64" t="s">
        <v>26</v>
      </c>
      <c r="C20" s="62" t="s">
        <v>217</v>
      </c>
      <c r="D20" s="63" t="s">
        <v>115</v>
      </c>
      <c r="E20" s="63">
        <v>3</v>
      </c>
      <c r="F20" s="45">
        <f t="shared" si="2"/>
        <v>144</v>
      </c>
      <c r="G20" s="45"/>
      <c r="H20" s="45"/>
      <c r="I20" s="45">
        <f t="shared" si="3"/>
        <v>144</v>
      </c>
      <c r="J20" s="45">
        <v>64</v>
      </c>
      <c r="K20" s="45">
        <v>72</v>
      </c>
      <c r="L20" s="45"/>
      <c r="M20" s="45">
        <v>2</v>
      </c>
      <c r="N20" s="45">
        <v>6</v>
      </c>
      <c r="O20" s="45"/>
      <c r="P20" s="50"/>
      <c r="Q20" s="50"/>
      <c r="R20" s="139"/>
      <c r="S20" s="139">
        <v>54</v>
      </c>
      <c r="T20" s="139">
        <v>90</v>
      </c>
      <c r="U20" s="22"/>
      <c r="V20" s="22"/>
      <c r="W20" s="45"/>
      <c r="X20" s="45"/>
      <c r="Y20" s="45"/>
      <c r="Z20" s="45"/>
    </row>
    <row r="21" spans="1:26" ht="18.95" customHeight="1">
      <c r="A21" s="45" t="s">
        <v>197</v>
      </c>
      <c r="B21" s="52" t="s">
        <v>130</v>
      </c>
      <c r="C21" s="48">
        <v>4</v>
      </c>
      <c r="D21" s="55" t="s">
        <v>27</v>
      </c>
      <c r="E21" s="55"/>
      <c r="F21" s="45">
        <f t="shared" si="2"/>
        <v>72</v>
      </c>
      <c r="G21" s="45"/>
      <c r="H21" s="45"/>
      <c r="I21" s="45">
        <f t="shared" si="3"/>
        <v>72</v>
      </c>
      <c r="J21" s="45">
        <v>48</v>
      </c>
      <c r="K21" s="45">
        <v>22</v>
      </c>
      <c r="L21" s="45"/>
      <c r="M21" s="45"/>
      <c r="N21" s="45">
        <v>2</v>
      </c>
      <c r="O21" s="45"/>
      <c r="P21" s="50"/>
      <c r="Q21" s="50"/>
      <c r="R21" s="139"/>
      <c r="S21" s="139"/>
      <c r="T21" s="139">
        <v>72</v>
      </c>
      <c r="U21" s="22"/>
      <c r="V21" s="22"/>
      <c r="W21" s="45"/>
      <c r="X21" s="45"/>
      <c r="Y21" s="45"/>
      <c r="Z21" s="45"/>
    </row>
    <row r="22" spans="1:26">
      <c r="A22" s="45" t="s">
        <v>198</v>
      </c>
      <c r="B22" s="45" t="s">
        <v>155</v>
      </c>
      <c r="C22" s="48">
        <v>4</v>
      </c>
      <c r="D22" s="55" t="s">
        <v>27</v>
      </c>
      <c r="E22" s="55"/>
      <c r="F22" s="45">
        <f>G22+I22</f>
        <v>32</v>
      </c>
      <c r="G22" s="45"/>
      <c r="H22" s="45"/>
      <c r="I22" s="45">
        <f>J22+K22+L22+M22+N22</f>
        <v>32</v>
      </c>
      <c r="J22" s="45"/>
      <c r="K22" s="45"/>
      <c r="L22" s="45">
        <v>32</v>
      </c>
      <c r="M22" s="45"/>
      <c r="N22" s="45"/>
      <c r="O22" s="45"/>
      <c r="P22" s="45"/>
      <c r="Q22" s="45"/>
      <c r="R22" s="22"/>
      <c r="S22" s="22"/>
      <c r="T22" s="22">
        <v>32</v>
      </c>
      <c r="U22" s="22"/>
      <c r="V22" s="22"/>
      <c r="W22" s="45"/>
      <c r="X22" s="45"/>
      <c r="Y22" s="45"/>
      <c r="Z22" s="45"/>
    </row>
    <row r="23" spans="1:26" ht="18.75" customHeight="1">
      <c r="A23" s="45"/>
      <c r="B23" s="44" t="s">
        <v>126</v>
      </c>
      <c r="C23" s="65"/>
      <c r="D23" s="66" t="s">
        <v>224</v>
      </c>
      <c r="E23" s="66"/>
      <c r="F23" s="43">
        <f t="shared" ref="F23:Z23" si="4">SUM(F24,F34)</f>
        <v>2952</v>
      </c>
      <c r="G23" s="43">
        <f t="shared" si="4"/>
        <v>0</v>
      </c>
      <c r="H23" s="43">
        <f t="shared" si="4"/>
        <v>616</v>
      </c>
      <c r="I23" s="43">
        <f t="shared" si="4"/>
        <v>2952</v>
      </c>
      <c r="J23" s="43">
        <f t="shared" si="4"/>
        <v>377</v>
      </c>
      <c r="K23" s="43">
        <f t="shared" si="4"/>
        <v>657</v>
      </c>
      <c r="L23" s="43">
        <f t="shared" si="4"/>
        <v>1800</v>
      </c>
      <c r="M23" s="43">
        <f t="shared" si="4"/>
        <v>24</v>
      </c>
      <c r="N23" s="43">
        <f t="shared" si="4"/>
        <v>58</v>
      </c>
      <c r="O23" s="43">
        <f t="shared" si="4"/>
        <v>0</v>
      </c>
      <c r="P23" s="43">
        <f t="shared" si="4"/>
        <v>244</v>
      </c>
      <c r="Q23" s="43">
        <f t="shared" si="4"/>
        <v>344</v>
      </c>
      <c r="R23" s="140">
        <f t="shared" si="4"/>
        <v>0</v>
      </c>
      <c r="S23" s="140">
        <f t="shared" si="4"/>
        <v>414</v>
      </c>
      <c r="T23" s="140">
        <f t="shared" si="4"/>
        <v>542</v>
      </c>
      <c r="U23" s="140">
        <f t="shared" si="4"/>
        <v>0</v>
      </c>
      <c r="V23" s="140">
        <f t="shared" si="4"/>
        <v>580</v>
      </c>
      <c r="W23" s="43">
        <f>SUM(W24,W34)</f>
        <v>828</v>
      </c>
      <c r="X23" s="43">
        <f t="shared" si="4"/>
        <v>0</v>
      </c>
      <c r="Y23" s="43">
        <f t="shared" si="4"/>
        <v>0</v>
      </c>
      <c r="Z23" s="43">
        <f t="shared" si="4"/>
        <v>0</v>
      </c>
    </row>
    <row r="24" spans="1:26" ht="15.75" customHeight="1">
      <c r="A24" s="43" t="s">
        <v>29</v>
      </c>
      <c r="B24" s="44" t="s">
        <v>148</v>
      </c>
      <c r="C24" s="55"/>
      <c r="D24" s="46" t="s">
        <v>179</v>
      </c>
      <c r="E24" s="46"/>
      <c r="F24" s="45">
        <f t="shared" ref="F24:Z24" si="5">SUM(F25:F33)</f>
        <v>324</v>
      </c>
      <c r="G24" s="45">
        <f t="shared" si="5"/>
        <v>0</v>
      </c>
      <c r="H24" s="45">
        <f t="shared" si="5"/>
        <v>4</v>
      </c>
      <c r="I24" s="45">
        <f t="shared" si="5"/>
        <v>324</v>
      </c>
      <c r="J24" s="45">
        <f t="shared" si="5"/>
        <v>97</v>
      </c>
      <c r="K24" s="45">
        <f t="shared" si="5"/>
        <v>209</v>
      </c>
      <c r="L24" s="45">
        <f t="shared" si="5"/>
        <v>0</v>
      </c>
      <c r="M24" s="45">
        <f t="shared" si="5"/>
        <v>6</v>
      </c>
      <c r="N24" s="45">
        <f t="shared" si="5"/>
        <v>12</v>
      </c>
      <c r="O24" s="45">
        <f t="shared" si="5"/>
        <v>0</v>
      </c>
      <c r="P24" s="45">
        <f t="shared" si="5"/>
        <v>72</v>
      </c>
      <c r="Q24" s="45">
        <f t="shared" si="5"/>
        <v>36</v>
      </c>
      <c r="R24" s="22">
        <f t="shared" si="5"/>
        <v>0</v>
      </c>
      <c r="S24" s="22">
        <f t="shared" si="5"/>
        <v>18</v>
      </c>
      <c r="T24" s="22">
        <f t="shared" si="5"/>
        <v>162</v>
      </c>
      <c r="U24" s="22">
        <f t="shared" si="5"/>
        <v>0</v>
      </c>
      <c r="V24" s="22">
        <f t="shared" si="5"/>
        <v>0</v>
      </c>
      <c r="W24" s="45">
        <f t="shared" si="5"/>
        <v>36</v>
      </c>
      <c r="X24" s="45">
        <f t="shared" si="5"/>
        <v>0</v>
      </c>
      <c r="Y24" s="45">
        <f t="shared" si="5"/>
        <v>0</v>
      </c>
      <c r="Z24" s="45">
        <f t="shared" si="5"/>
        <v>0</v>
      </c>
    </row>
    <row r="25" spans="1:26" ht="15.75" customHeight="1">
      <c r="A25" s="31" t="s">
        <v>31</v>
      </c>
      <c r="B25" s="60" t="s">
        <v>116</v>
      </c>
      <c r="C25" s="67">
        <v>3</v>
      </c>
      <c r="D25" s="68" t="s">
        <v>27</v>
      </c>
      <c r="E25" s="68"/>
      <c r="F25" s="69">
        <f>G25+I25</f>
        <v>36</v>
      </c>
      <c r="G25" s="69"/>
      <c r="H25" s="69"/>
      <c r="I25" s="69">
        <f>J25+K25+L25+M25+N25</f>
        <v>36</v>
      </c>
      <c r="J25" s="69">
        <v>15</v>
      </c>
      <c r="K25" s="69">
        <v>20</v>
      </c>
      <c r="L25" s="69"/>
      <c r="M25" s="69"/>
      <c r="N25" s="69">
        <v>1</v>
      </c>
      <c r="O25" s="69"/>
      <c r="P25" s="69"/>
      <c r="Q25" s="69"/>
      <c r="R25" s="141"/>
      <c r="S25" s="142"/>
      <c r="T25" s="141">
        <v>36</v>
      </c>
      <c r="U25" s="143"/>
      <c r="V25" s="143"/>
      <c r="W25" s="70"/>
      <c r="X25" s="70"/>
      <c r="Y25" s="70"/>
      <c r="Z25" s="70"/>
    </row>
    <row r="26" spans="1:26" ht="15.75" customHeight="1">
      <c r="A26" s="31" t="s">
        <v>32</v>
      </c>
      <c r="B26" s="60" t="s">
        <v>117</v>
      </c>
      <c r="C26" s="71">
        <v>2</v>
      </c>
      <c r="D26" s="72" t="s">
        <v>115</v>
      </c>
      <c r="E26" s="72"/>
      <c r="F26" s="69">
        <f t="shared" ref="F26:F28" si="6">G26+I26</f>
        <v>36</v>
      </c>
      <c r="G26" s="73"/>
      <c r="H26" s="73"/>
      <c r="I26" s="69">
        <f>J26+K26+L26+M26+N26</f>
        <v>36</v>
      </c>
      <c r="J26" s="73">
        <v>16</v>
      </c>
      <c r="K26" s="73">
        <v>16</v>
      </c>
      <c r="L26" s="73"/>
      <c r="M26" s="73">
        <v>2</v>
      </c>
      <c r="N26" s="73">
        <v>2</v>
      </c>
      <c r="O26" s="73"/>
      <c r="P26" s="73"/>
      <c r="Q26" s="73">
        <v>36</v>
      </c>
      <c r="R26" s="144"/>
      <c r="S26" s="145"/>
      <c r="T26" s="145"/>
      <c r="U26" s="145"/>
      <c r="V26" s="145"/>
      <c r="W26" s="74"/>
      <c r="X26" s="74"/>
      <c r="Y26" s="74"/>
      <c r="Z26" s="74"/>
    </row>
    <row r="27" spans="1:26" ht="17.25" customHeight="1">
      <c r="A27" s="31" t="s">
        <v>33</v>
      </c>
      <c r="B27" s="60" t="s">
        <v>118</v>
      </c>
      <c r="C27" s="67">
        <v>1</v>
      </c>
      <c r="D27" s="72" t="s">
        <v>115</v>
      </c>
      <c r="E27" s="72"/>
      <c r="F27" s="69">
        <f t="shared" si="6"/>
        <v>36</v>
      </c>
      <c r="G27" s="69"/>
      <c r="H27" s="69"/>
      <c r="I27" s="69">
        <f t="shared" ref="I27:I28" si="7">J27+K27+L27+M27+N27</f>
        <v>36</v>
      </c>
      <c r="J27" s="69">
        <v>8</v>
      </c>
      <c r="K27" s="69">
        <v>24</v>
      </c>
      <c r="L27" s="69"/>
      <c r="M27" s="69">
        <v>2</v>
      </c>
      <c r="N27" s="69">
        <v>2</v>
      </c>
      <c r="O27" s="69"/>
      <c r="P27" s="69">
        <v>36</v>
      </c>
      <c r="Q27" s="69"/>
      <c r="R27" s="141"/>
      <c r="S27" s="141"/>
      <c r="T27" s="141"/>
      <c r="U27" s="141"/>
      <c r="V27" s="141"/>
      <c r="W27" s="69"/>
      <c r="X27" s="69"/>
      <c r="Y27" s="69"/>
      <c r="Z27" s="69"/>
    </row>
    <row r="28" spans="1:26" ht="19.5" customHeight="1">
      <c r="A28" s="31" t="s">
        <v>34</v>
      </c>
      <c r="B28" s="60" t="s">
        <v>120</v>
      </c>
      <c r="C28" s="67">
        <v>4</v>
      </c>
      <c r="D28" s="68" t="s">
        <v>27</v>
      </c>
      <c r="E28" s="68"/>
      <c r="F28" s="69">
        <f t="shared" si="6"/>
        <v>36</v>
      </c>
      <c r="G28" s="69"/>
      <c r="H28" s="69"/>
      <c r="I28" s="69">
        <f t="shared" si="7"/>
        <v>36</v>
      </c>
      <c r="J28" s="69">
        <v>18</v>
      </c>
      <c r="K28" s="69">
        <v>17</v>
      </c>
      <c r="L28" s="69"/>
      <c r="M28" s="69"/>
      <c r="N28" s="69">
        <v>1</v>
      </c>
      <c r="O28" s="69"/>
      <c r="P28" s="69"/>
      <c r="Q28" s="69"/>
      <c r="R28" s="141"/>
      <c r="S28" s="141"/>
      <c r="T28" s="141">
        <v>36</v>
      </c>
      <c r="U28" s="141"/>
      <c r="V28" s="141"/>
      <c r="W28" s="69"/>
      <c r="X28" s="69"/>
      <c r="Y28" s="69"/>
      <c r="Z28" s="69"/>
    </row>
    <row r="29" spans="1:26">
      <c r="A29" s="31" t="s">
        <v>35</v>
      </c>
      <c r="B29" s="69" t="s">
        <v>45</v>
      </c>
      <c r="C29" s="67">
        <v>4</v>
      </c>
      <c r="D29" s="68" t="s">
        <v>27</v>
      </c>
      <c r="E29" s="68"/>
      <c r="F29" s="69">
        <f>G29+I29</f>
        <v>36</v>
      </c>
      <c r="G29" s="69"/>
      <c r="H29" s="69">
        <v>4</v>
      </c>
      <c r="I29" s="69">
        <f>J29+K29+L29+M29+N29</f>
        <v>36</v>
      </c>
      <c r="J29" s="69">
        <v>10</v>
      </c>
      <c r="K29" s="69">
        <v>25</v>
      </c>
      <c r="L29" s="69"/>
      <c r="M29" s="69"/>
      <c r="N29" s="69">
        <v>1</v>
      </c>
      <c r="O29" s="69"/>
      <c r="P29" s="69"/>
      <c r="Q29" s="69"/>
      <c r="R29" s="141"/>
      <c r="S29" s="141"/>
      <c r="T29" s="141">
        <v>36</v>
      </c>
      <c r="U29" s="141"/>
      <c r="V29" s="141"/>
      <c r="W29" s="69"/>
      <c r="X29" s="69"/>
      <c r="Y29" s="69"/>
      <c r="Z29" s="69"/>
    </row>
    <row r="30" spans="1:26">
      <c r="A30" s="31" t="s">
        <v>36</v>
      </c>
      <c r="B30" s="69" t="s">
        <v>48</v>
      </c>
      <c r="C30" s="67">
        <v>1</v>
      </c>
      <c r="D30" s="75" t="s">
        <v>107</v>
      </c>
      <c r="E30" s="75"/>
      <c r="F30" s="69">
        <f>G30+I30</f>
        <v>36</v>
      </c>
      <c r="G30" s="69"/>
      <c r="H30" s="69"/>
      <c r="I30" s="69">
        <f>J30+K30+L30+M30+N30</f>
        <v>36</v>
      </c>
      <c r="J30" s="69">
        <v>12</v>
      </c>
      <c r="K30" s="69">
        <v>23</v>
      </c>
      <c r="L30" s="69"/>
      <c r="M30" s="69"/>
      <c r="N30" s="69">
        <v>1</v>
      </c>
      <c r="O30" s="69"/>
      <c r="P30" s="69">
        <v>36</v>
      </c>
      <c r="Q30" s="69"/>
      <c r="R30" s="141"/>
      <c r="S30" s="141"/>
      <c r="T30" s="141"/>
      <c r="U30" s="141"/>
      <c r="V30" s="141"/>
      <c r="W30" s="69"/>
      <c r="X30" s="69"/>
      <c r="Y30" s="69"/>
      <c r="Z30" s="69"/>
    </row>
    <row r="31" spans="1:26" ht="15.75" customHeight="1">
      <c r="A31" s="31" t="s">
        <v>37</v>
      </c>
      <c r="B31" s="60" t="s">
        <v>46</v>
      </c>
      <c r="C31" s="67">
        <v>6</v>
      </c>
      <c r="D31" s="72" t="s">
        <v>115</v>
      </c>
      <c r="E31" s="72"/>
      <c r="F31" s="69">
        <f>G31+I31</f>
        <v>36</v>
      </c>
      <c r="G31" s="69"/>
      <c r="H31" s="69"/>
      <c r="I31" s="69">
        <f>J31+K31+L31+M31+N31</f>
        <v>36</v>
      </c>
      <c r="J31" s="69">
        <v>8</v>
      </c>
      <c r="K31" s="69">
        <v>24</v>
      </c>
      <c r="L31" s="69"/>
      <c r="M31" s="69">
        <v>2</v>
      </c>
      <c r="N31" s="69">
        <v>2</v>
      </c>
      <c r="O31" s="69"/>
      <c r="P31" s="69"/>
      <c r="Q31" s="69"/>
      <c r="R31" s="141"/>
      <c r="S31" s="141"/>
      <c r="T31" s="141"/>
      <c r="U31" s="141"/>
      <c r="V31" s="141"/>
      <c r="W31" s="69">
        <v>36</v>
      </c>
      <c r="X31" s="69"/>
      <c r="Y31" s="69"/>
      <c r="Z31" s="69"/>
    </row>
    <row r="32" spans="1:26">
      <c r="A32" s="31" t="s">
        <v>38</v>
      </c>
      <c r="B32" s="60" t="s">
        <v>44</v>
      </c>
      <c r="C32" s="67">
        <v>5</v>
      </c>
      <c r="D32" s="68" t="s">
        <v>27</v>
      </c>
      <c r="E32" s="68"/>
      <c r="F32" s="69">
        <f>G32+I32</f>
        <v>36</v>
      </c>
      <c r="G32" s="69"/>
      <c r="H32" s="69"/>
      <c r="I32" s="69">
        <f>J32+K32+L32+M32+N32</f>
        <v>36</v>
      </c>
      <c r="J32" s="69">
        <v>9</v>
      </c>
      <c r="K32" s="69">
        <v>26</v>
      </c>
      <c r="L32" s="69"/>
      <c r="M32" s="69"/>
      <c r="N32" s="69">
        <v>1</v>
      </c>
      <c r="O32" s="69"/>
      <c r="P32" s="69"/>
      <c r="Q32" s="69"/>
      <c r="R32" s="141"/>
      <c r="S32" s="141"/>
      <c r="T32" s="141">
        <v>36</v>
      </c>
      <c r="U32" s="141"/>
      <c r="V32" s="141"/>
      <c r="W32" s="69"/>
      <c r="X32" s="69"/>
      <c r="Y32" s="69"/>
      <c r="Z32" s="69"/>
    </row>
    <row r="33" spans="1:26">
      <c r="A33" s="31" t="s">
        <v>39</v>
      </c>
      <c r="B33" s="60" t="s">
        <v>47</v>
      </c>
      <c r="C33" s="76" t="s">
        <v>163</v>
      </c>
      <c r="D33" s="68" t="s">
        <v>161</v>
      </c>
      <c r="E33" s="68"/>
      <c r="F33" s="69">
        <f>G33+I33</f>
        <v>36</v>
      </c>
      <c r="G33" s="69"/>
      <c r="H33" s="69"/>
      <c r="I33" s="69">
        <f>J33+K33+L33+M33+N33</f>
        <v>36</v>
      </c>
      <c r="J33" s="69">
        <v>1</v>
      </c>
      <c r="K33" s="69">
        <v>34</v>
      </c>
      <c r="L33" s="69"/>
      <c r="M33" s="69"/>
      <c r="N33" s="69">
        <v>1</v>
      </c>
      <c r="O33" s="69"/>
      <c r="P33" s="69"/>
      <c r="Q33" s="69"/>
      <c r="R33" s="141"/>
      <c r="S33" s="141">
        <v>18</v>
      </c>
      <c r="T33" s="141">
        <v>18</v>
      </c>
      <c r="U33" s="69"/>
      <c r="V33" s="69"/>
      <c r="W33" s="69"/>
      <c r="X33" s="69"/>
      <c r="Y33" s="69"/>
      <c r="Z33" s="69"/>
    </row>
    <row r="34" spans="1:26" ht="18" customHeight="1">
      <c r="A34" s="27" t="s">
        <v>53</v>
      </c>
      <c r="B34" s="44" t="s">
        <v>178</v>
      </c>
      <c r="C34" s="67"/>
      <c r="D34" s="76" t="s">
        <v>223</v>
      </c>
      <c r="E34" s="76"/>
      <c r="F34" s="31">
        <f>F35+F42+F48</f>
        <v>2628</v>
      </c>
      <c r="G34" s="31">
        <f t="shared" ref="G34:I34" si="8">G35+G42+G48</f>
        <v>0</v>
      </c>
      <c r="H34" s="31">
        <f t="shared" si="8"/>
        <v>612</v>
      </c>
      <c r="I34" s="31">
        <f t="shared" si="8"/>
        <v>2628</v>
      </c>
      <c r="J34" s="31">
        <f t="shared" ref="J34:Z34" si="9">J35+J42+J48</f>
        <v>280</v>
      </c>
      <c r="K34" s="31">
        <f t="shared" si="9"/>
        <v>448</v>
      </c>
      <c r="L34" s="31">
        <f t="shared" si="9"/>
        <v>1800</v>
      </c>
      <c r="M34" s="31">
        <f t="shared" si="9"/>
        <v>18</v>
      </c>
      <c r="N34" s="31">
        <f t="shared" si="9"/>
        <v>46</v>
      </c>
      <c r="O34" s="31">
        <f t="shared" si="9"/>
        <v>0</v>
      </c>
      <c r="P34" s="31">
        <f t="shared" si="9"/>
        <v>172</v>
      </c>
      <c r="Q34" s="31">
        <f t="shared" si="9"/>
        <v>308</v>
      </c>
      <c r="R34" s="146">
        <f t="shared" si="9"/>
        <v>0</v>
      </c>
      <c r="S34" s="146">
        <f t="shared" si="9"/>
        <v>396</v>
      </c>
      <c r="T34" s="146">
        <f t="shared" si="9"/>
        <v>380</v>
      </c>
      <c r="U34" s="31">
        <f t="shared" si="9"/>
        <v>0</v>
      </c>
      <c r="V34" s="31">
        <f t="shared" si="9"/>
        <v>580</v>
      </c>
      <c r="W34" s="31">
        <f>W35+W42+W48</f>
        <v>792</v>
      </c>
      <c r="X34" s="31">
        <f t="shared" si="9"/>
        <v>0</v>
      </c>
      <c r="Y34" s="31">
        <f t="shared" si="9"/>
        <v>0</v>
      </c>
      <c r="Z34" s="31">
        <f t="shared" si="9"/>
        <v>0</v>
      </c>
    </row>
    <row r="35" spans="1:26" ht="14.45" customHeight="1">
      <c r="A35" s="27"/>
      <c r="B35" s="44" t="s">
        <v>200</v>
      </c>
      <c r="C35" s="67"/>
      <c r="D35" s="76" t="s">
        <v>219</v>
      </c>
      <c r="E35" s="76"/>
      <c r="F35" s="31">
        <f>F83</f>
        <v>612</v>
      </c>
      <c r="G35" s="31">
        <f t="shared" ref="G35:Z35" si="10">G83</f>
        <v>0</v>
      </c>
      <c r="H35" s="31">
        <f t="shared" si="10"/>
        <v>612</v>
      </c>
      <c r="I35" s="31">
        <f t="shared" si="10"/>
        <v>612</v>
      </c>
      <c r="J35" s="31">
        <f t="shared" si="10"/>
        <v>104</v>
      </c>
      <c r="K35" s="31">
        <f t="shared" si="10"/>
        <v>206</v>
      </c>
      <c r="L35" s="31">
        <f t="shared" si="10"/>
        <v>276</v>
      </c>
      <c r="M35" s="31">
        <f t="shared" si="10"/>
        <v>8</v>
      </c>
      <c r="N35" s="31">
        <f t="shared" si="10"/>
        <v>18</v>
      </c>
      <c r="O35" s="31">
        <f t="shared" si="10"/>
        <v>0</v>
      </c>
      <c r="P35" s="31">
        <f t="shared" si="10"/>
        <v>36</v>
      </c>
      <c r="Q35" s="31">
        <f t="shared" si="10"/>
        <v>108</v>
      </c>
      <c r="R35" s="146">
        <f t="shared" si="10"/>
        <v>0</v>
      </c>
      <c r="S35" s="146">
        <f t="shared" si="10"/>
        <v>0</v>
      </c>
      <c r="T35" s="146">
        <f t="shared" si="10"/>
        <v>0</v>
      </c>
      <c r="U35" s="31">
        <f t="shared" si="10"/>
        <v>0</v>
      </c>
      <c r="V35" s="31">
        <f t="shared" si="10"/>
        <v>216</v>
      </c>
      <c r="W35" s="31">
        <f t="shared" si="10"/>
        <v>252</v>
      </c>
      <c r="X35" s="31">
        <f t="shared" si="10"/>
        <v>0</v>
      </c>
      <c r="Y35" s="31">
        <f t="shared" si="10"/>
        <v>0</v>
      </c>
      <c r="Z35" s="31">
        <f t="shared" si="10"/>
        <v>0</v>
      </c>
    </row>
    <row r="36" spans="1:26" ht="17.100000000000001" customHeight="1">
      <c r="A36" s="27"/>
      <c r="B36" s="30" t="s">
        <v>177</v>
      </c>
      <c r="C36" s="67"/>
      <c r="D36" s="76" t="s">
        <v>180</v>
      </c>
      <c r="E36" s="76"/>
      <c r="F36" s="31">
        <f>F84+F85+F86+F87+F88+F89+F90</f>
        <v>252</v>
      </c>
      <c r="G36" s="31">
        <f t="shared" ref="G36:Z36" si="11">G84+G85+G86+G87+G88+G89+G90</f>
        <v>0</v>
      </c>
      <c r="H36" s="31">
        <f t="shared" si="11"/>
        <v>252</v>
      </c>
      <c r="I36" s="31">
        <f t="shared" si="11"/>
        <v>252</v>
      </c>
      <c r="J36" s="31">
        <f t="shared" si="11"/>
        <v>69</v>
      </c>
      <c r="K36" s="31">
        <f t="shared" si="11"/>
        <v>146</v>
      </c>
      <c r="L36" s="31">
        <f t="shared" si="11"/>
        <v>24</v>
      </c>
      <c r="M36" s="31">
        <f t="shared" si="11"/>
        <v>4</v>
      </c>
      <c r="N36" s="31">
        <f t="shared" si="11"/>
        <v>9</v>
      </c>
      <c r="O36" s="31">
        <f t="shared" si="11"/>
        <v>0</v>
      </c>
      <c r="P36" s="31">
        <f t="shared" si="11"/>
        <v>36</v>
      </c>
      <c r="Q36" s="31">
        <f t="shared" si="11"/>
        <v>108</v>
      </c>
      <c r="R36" s="146">
        <f t="shared" si="11"/>
        <v>0</v>
      </c>
      <c r="S36" s="146">
        <f t="shared" si="11"/>
        <v>0</v>
      </c>
      <c r="T36" s="146">
        <f t="shared" si="11"/>
        <v>0</v>
      </c>
      <c r="U36" s="31">
        <f t="shared" si="11"/>
        <v>0</v>
      </c>
      <c r="V36" s="31">
        <f t="shared" si="11"/>
        <v>72</v>
      </c>
      <c r="W36" s="31">
        <f t="shared" si="11"/>
        <v>36</v>
      </c>
      <c r="X36" s="31">
        <f t="shared" si="11"/>
        <v>0</v>
      </c>
      <c r="Y36" s="31">
        <f t="shared" si="11"/>
        <v>0</v>
      </c>
      <c r="Z36" s="31">
        <f t="shared" si="11"/>
        <v>0</v>
      </c>
    </row>
    <row r="37" spans="1:26" ht="14.1" customHeight="1">
      <c r="A37" s="27"/>
      <c r="B37" s="30" t="s">
        <v>202</v>
      </c>
      <c r="C37" s="67"/>
      <c r="D37" s="76" t="s">
        <v>220</v>
      </c>
      <c r="E37" s="76"/>
      <c r="F37" s="31">
        <f>F91+F95+F99</f>
        <v>360</v>
      </c>
      <c r="G37" s="31">
        <f t="shared" ref="G37:Z37" si="12">G91+G95+G99</f>
        <v>0</v>
      </c>
      <c r="H37" s="31">
        <f t="shared" si="12"/>
        <v>360</v>
      </c>
      <c r="I37" s="31">
        <f t="shared" si="12"/>
        <v>360</v>
      </c>
      <c r="J37" s="31">
        <f t="shared" si="12"/>
        <v>35</v>
      </c>
      <c r="K37" s="31">
        <f t="shared" si="12"/>
        <v>60</v>
      </c>
      <c r="L37" s="31">
        <f t="shared" si="12"/>
        <v>252</v>
      </c>
      <c r="M37" s="31">
        <f t="shared" si="12"/>
        <v>4</v>
      </c>
      <c r="N37" s="31">
        <f t="shared" si="12"/>
        <v>9</v>
      </c>
      <c r="O37" s="31">
        <f t="shared" si="12"/>
        <v>0</v>
      </c>
      <c r="P37" s="31">
        <f t="shared" si="12"/>
        <v>0</v>
      </c>
      <c r="Q37" s="31">
        <f t="shared" si="12"/>
        <v>0</v>
      </c>
      <c r="R37" s="146">
        <f t="shared" si="12"/>
        <v>0</v>
      </c>
      <c r="S37" s="146">
        <f t="shared" si="12"/>
        <v>0</v>
      </c>
      <c r="T37" s="146">
        <f t="shared" si="12"/>
        <v>0</v>
      </c>
      <c r="U37" s="31">
        <f t="shared" si="12"/>
        <v>0</v>
      </c>
      <c r="V37" s="31">
        <f t="shared" si="12"/>
        <v>144</v>
      </c>
      <c r="W37" s="31">
        <f t="shared" si="12"/>
        <v>216</v>
      </c>
      <c r="X37" s="31">
        <f t="shared" si="12"/>
        <v>0</v>
      </c>
      <c r="Y37" s="31">
        <f t="shared" si="12"/>
        <v>0</v>
      </c>
      <c r="Z37" s="31">
        <f t="shared" si="12"/>
        <v>0</v>
      </c>
    </row>
    <row r="38" spans="1:26" ht="15" customHeight="1">
      <c r="A38" s="27"/>
      <c r="B38" s="30" t="s">
        <v>203</v>
      </c>
      <c r="C38" s="67"/>
      <c r="D38" s="76" t="s">
        <v>221</v>
      </c>
      <c r="E38" s="76"/>
      <c r="F38" s="31">
        <f>F92+F96+F97+F100+F101+F102</f>
        <v>144</v>
      </c>
      <c r="G38" s="31">
        <f t="shared" ref="G38:Z38" si="13">G92+G96+G97+G100+G101+G102</f>
        <v>0</v>
      </c>
      <c r="H38" s="31">
        <f t="shared" si="13"/>
        <v>144</v>
      </c>
      <c r="I38" s="31">
        <f t="shared" si="13"/>
        <v>144</v>
      </c>
      <c r="J38" s="31">
        <f t="shared" si="13"/>
        <v>35</v>
      </c>
      <c r="K38" s="31">
        <f t="shared" si="13"/>
        <v>60</v>
      </c>
      <c r="L38" s="31">
        <f t="shared" si="13"/>
        <v>36</v>
      </c>
      <c r="M38" s="31">
        <f t="shared" si="13"/>
        <v>4</v>
      </c>
      <c r="N38" s="31">
        <f t="shared" si="13"/>
        <v>9</v>
      </c>
      <c r="O38" s="31">
        <f t="shared" si="13"/>
        <v>0</v>
      </c>
      <c r="P38" s="31">
        <f t="shared" si="13"/>
        <v>0</v>
      </c>
      <c r="Q38" s="31">
        <f t="shared" si="13"/>
        <v>0</v>
      </c>
      <c r="R38" s="146">
        <f t="shared" si="13"/>
        <v>0</v>
      </c>
      <c r="S38" s="146">
        <f t="shared" si="13"/>
        <v>0</v>
      </c>
      <c r="T38" s="146">
        <f t="shared" si="13"/>
        <v>0</v>
      </c>
      <c r="U38" s="31">
        <f t="shared" si="13"/>
        <v>0</v>
      </c>
      <c r="V38" s="31">
        <f t="shared" si="13"/>
        <v>144</v>
      </c>
      <c r="W38" s="31">
        <f t="shared" si="13"/>
        <v>0</v>
      </c>
      <c r="X38" s="31">
        <f t="shared" si="13"/>
        <v>0</v>
      </c>
      <c r="Y38" s="31">
        <f t="shared" si="13"/>
        <v>0</v>
      </c>
      <c r="Z38" s="31">
        <f t="shared" si="13"/>
        <v>0</v>
      </c>
    </row>
    <row r="39" spans="1:26" ht="15.95" customHeight="1">
      <c r="A39" s="27"/>
      <c r="B39" s="30" t="s">
        <v>204</v>
      </c>
      <c r="C39" s="67"/>
      <c r="D39" s="76" t="s">
        <v>222</v>
      </c>
      <c r="E39" s="76"/>
      <c r="F39" s="31">
        <f>F93+F98+F103</f>
        <v>216</v>
      </c>
      <c r="G39" s="31">
        <f t="shared" ref="G39:Z39" si="14">G93+G98+G103</f>
        <v>0</v>
      </c>
      <c r="H39" s="31">
        <f t="shared" si="14"/>
        <v>216</v>
      </c>
      <c r="I39" s="31">
        <f t="shared" si="14"/>
        <v>216</v>
      </c>
      <c r="J39" s="31">
        <f t="shared" si="14"/>
        <v>0</v>
      </c>
      <c r="K39" s="31">
        <f t="shared" si="14"/>
        <v>0</v>
      </c>
      <c r="L39" s="31">
        <f t="shared" si="14"/>
        <v>216</v>
      </c>
      <c r="M39" s="31">
        <f t="shared" si="14"/>
        <v>0</v>
      </c>
      <c r="N39" s="31">
        <f t="shared" si="14"/>
        <v>0</v>
      </c>
      <c r="O39" s="31">
        <f t="shared" si="14"/>
        <v>0</v>
      </c>
      <c r="P39" s="31">
        <f t="shared" si="14"/>
        <v>0</v>
      </c>
      <c r="Q39" s="31">
        <f t="shared" si="14"/>
        <v>0</v>
      </c>
      <c r="R39" s="146">
        <f t="shared" si="14"/>
        <v>0</v>
      </c>
      <c r="S39" s="146">
        <f t="shared" si="14"/>
        <v>0</v>
      </c>
      <c r="T39" s="146">
        <f t="shared" si="14"/>
        <v>0</v>
      </c>
      <c r="U39" s="31">
        <f t="shared" si="14"/>
        <v>0</v>
      </c>
      <c r="V39" s="31">
        <f t="shared" si="14"/>
        <v>0</v>
      </c>
      <c r="W39" s="31">
        <f t="shared" si="14"/>
        <v>216</v>
      </c>
      <c r="X39" s="31">
        <f t="shared" si="14"/>
        <v>0</v>
      </c>
      <c r="Y39" s="31">
        <f t="shared" si="14"/>
        <v>0</v>
      </c>
      <c r="Z39" s="31">
        <f t="shared" si="14"/>
        <v>0</v>
      </c>
    </row>
    <row r="40" spans="1:26" ht="15.75" customHeight="1">
      <c r="A40" s="27"/>
      <c r="B40" s="30" t="s">
        <v>205</v>
      </c>
      <c r="C40" s="67"/>
      <c r="D40" s="76"/>
      <c r="E40" s="76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146"/>
      <c r="S40" s="146"/>
      <c r="T40" s="146"/>
      <c r="U40" s="31"/>
      <c r="V40" s="31"/>
      <c r="W40" s="31"/>
      <c r="X40" s="31"/>
      <c r="Y40" s="31"/>
      <c r="Z40" s="31"/>
    </row>
    <row r="41" spans="1:26" ht="14.45" customHeight="1">
      <c r="A41" s="27"/>
      <c r="B41" s="30" t="s">
        <v>56</v>
      </c>
      <c r="C41" s="67"/>
      <c r="D41" s="76" t="s">
        <v>208</v>
      </c>
      <c r="E41" s="76"/>
      <c r="F41" s="31">
        <f>F93+F98+F103</f>
        <v>216</v>
      </c>
      <c r="G41" s="31">
        <f t="shared" ref="G41:Z41" si="15">G93+G98+G103</f>
        <v>0</v>
      </c>
      <c r="H41" s="31">
        <f t="shared" si="15"/>
        <v>216</v>
      </c>
      <c r="I41" s="31">
        <f t="shared" si="15"/>
        <v>216</v>
      </c>
      <c r="J41" s="31">
        <f t="shared" si="15"/>
        <v>0</v>
      </c>
      <c r="K41" s="31">
        <f t="shared" si="15"/>
        <v>0</v>
      </c>
      <c r="L41" s="31">
        <f t="shared" si="15"/>
        <v>216</v>
      </c>
      <c r="M41" s="31">
        <f t="shared" si="15"/>
        <v>0</v>
      </c>
      <c r="N41" s="31">
        <f t="shared" si="15"/>
        <v>0</v>
      </c>
      <c r="O41" s="31">
        <f t="shared" si="15"/>
        <v>0</v>
      </c>
      <c r="P41" s="31">
        <f t="shared" si="15"/>
        <v>0</v>
      </c>
      <c r="Q41" s="31">
        <f t="shared" si="15"/>
        <v>0</v>
      </c>
      <c r="R41" s="146">
        <f t="shared" si="15"/>
        <v>0</v>
      </c>
      <c r="S41" s="146">
        <f t="shared" si="15"/>
        <v>0</v>
      </c>
      <c r="T41" s="146">
        <f t="shared" si="15"/>
        <v>0</v>
      </c>
      <c r="U41" s="31">
        <f t="shared" si="15"/>
        <v>0</v>
      </c>
      <c r="V41" s="31">
        <f t="shared" si="15"/>
        <v>0</v>
      </c>
      <c r="W41" s="31">
        <f t="shared" si="15"/>
        <v>216</v>
      </c>
      <c r="X41" s="31">
        <f t="shared" si="15"/>
        <v>0</v>
      </c>
      <c r="Y41" s="31">
        <f t="shared" si="15"/>
        <v>0</v>
      </c>
      <c r="Z41" s="31">
        <f t="shared" si="15"/>
        <v>0</v>
      </c>
    </row>
    <row r="42" spans="1:26" ht="17.25" customHeight="1">
      <c r="A42" s="27" t="s">
        <v>54</v>
      </c>
      <c r="B42" s="44" t="s">
        <v>207</v>
      </c>
      <c r="C42" s="67"/>
      <c r="D42" s="76" t="s">
        <v>214</v>
      </c>
      <c r="E42" s="76"/>
      <c r="F42" s="31">
        <f>F49+F56+F62+F68+F74</f>
        <v>1980</v>
      </c>
      <c r="G42" s="31">
        <f t="shared" ref="G42:Z42" si="16">SUM(G49,G56,G62,G68,G74)</f>
        <v>0</v>
      </c>
      <c r="H42" s="31">
        <f t="shared" si="16"/>
        <v>0</v>
      </c>
      <c r="I42" s="31">
        <f t="shared" si="16"/>
        <v>1980</v>
      </c>
      <c r="J42" s="31">
        <f t="shared" si="16"/>
        <v>176</v>
      </c>
      <c r="K42" s="31">
        <f t="shared" si="16"/>
        <v>242</v>
      </c>
      <c r="L42" s="31">
        <f t="shared" si="16"/>
        <v>1524</v>
      </c>
      <c r="M42" s="31">
        <f t="shared" si="16"/>
        <v>10</v>
      </c>
      <c r="N42" s="31">
        <f t="shared" si="16"/>
        <v>28</v>
      </c>
      <c r="O42" s="31">
        <f t="shared" si="16"/>
        <v>0</v>
      </c>
      <c r="P42" s="31">
        <f t="shared" si="16"/>
        <v>136</v>
      </c>
      <c r="Q42" s="31">
        <f t="shared" si="16"/>
        <v>200</v>
      </c>
      <c r="R42" s="146">
        <f t="shared" si="16"/>
        <v>0</v>
      </c>
      <c r="S42" s="146">
        <f t="shared" si="16"/>
        <v>396</v>
      </c>
      <c r="T42" s="146">
        <f t="shared" si="16"/>
        <v>380</v>
      </c>
      <c r="U42" s="31">
        <f t="shared" si="16"/>
        <v>0</v>
      </c>
      <c r="V42" s="31">
        <f t="shared" si="16"/>
        <v>364</v>
      </c>
      <c r="W42" s="31">
        <f t="shared" si="16"/>
        <v>504</v>
      </c>
      <c r="X42" s="31">
        <f t="shared" si="16"/>
        <v>0</v>
      </c>
      <c r="Y42" s="31">
        <f t="shared" si="16"/>
        <v>0</v>
      </c>
      <c r="Z42" s="31">
        <f t="shared" si="16"/>
        <v>0</v>
      </c>
    </row>
    <row r="43" spans="1:26">
      <c r="A43" s="31"/>
      <c r="B43" s="27" t="s">
        <v>55</v>
      </c>
      <c r="C43" s="67"/>
      <c r="D43" s="77" t="s">
        <v>209</v>
      </c>
      <c r="E43" s="77"/>
      <c r="F43" s="31">
        <f>F50+F51+F57+F58+F63+F64+F69+F70+F75+F76</f>
        <v>648</v>
      </c>
      <c r="G43" s="31">
        <f t="shared" ref="G43:Z43" si="17">G50+G51+G57+G58+G63+G64+G69+G70+G75+G76</f>
        <v>0</v>
      </c>
      <c r="H43" s="31">
        <f t="shared" si="17"/>
        <v>0</v>
      </c>
      <c r="I43" s="31">
        <f t="shared" si="17"/>
        <v>648</v>
      </c>
      <c r="J43" s="31">
        <f t="shared" si="17"/>
        <v>176</v>
      </c>
      <c r="K43" s="31">
        <f t="shared" si="17"/>
        <v>242</v>
      </c>
      <c r="L43" s="31">
        <f t="shared" si="17"/>
        <v>192</v>
      </c>
      <c r="M43" s="31">
        <f t="shared" si="17"/>
        <v>10</v>
      </c>
      <c r="N43" s="31">
        <f t="shared" si="17"/>
        <v>28</v>
      </c>
      <c r="O43" s="31">
        <f t="shared" si="17"/>
        <v>0</v>
      </c>
      <c r="P43" s="31">
        <f t="shared" si="17"/>
        <v>136</v>
      </c>
      <c r="Q43" s="31">
        <f t="shared" si="17"/>
        <v>128</v>
      </c>
      <c r="R43" s="146">
        <f t="shared" si="17"/>
        <v>0</v>
      </c>
      <c r="S43" s="146">
        <f t="shared" si="17"/>
        <v>0</v>
      </c>
      <c r="T43" s="146">
        <f t="shared" si="17"/>
        <v>128</v>
      </c>
      <c r="U43" s="31">
        <f t="shared" si="17"/>
        <v>0</v>
      </c>
      <c r="V43" s="31">
        <f t="shared" si="17"/>
        <v>256</v>
      </c>
      <c r="W43" s="31">
        <f t="shared" si="17"/>
        <v>0</v>
      </c>
      <c r="X43" s="31">
        <f t="shared" si="17"/>
        <v>0</v>
      </c>
      <c r="Y43" s="31">
        <f t="shared" si="17"/>
        <v>0</v>
      </c>
      <c r="Z43" s="31">
        <f t="shared" si="17"/>
        <v>0</v>
      </c>
    </row>
    <row r="44" spans="1:26">
      <c r="A44" s="74"/>
      <c r="B44" s="27" t="s">
        <v>135</v>
      </c>
      <c r="C44" s="67"/>
      <c r="D44" s="192" t="s">
        <v>215</v>
      </c>
      <c r="E44" s="160"/>
      <c r="F44" s="31">
        <f>F45+F46</f>
        <v>1332</v>
      </c>
      <c r="G44" s="31">
        <f t="shared" ref="G44:O44" si="18">SUM(G53,G54,G59,G60,G65,G66,G71,G72,G79,G80)</f>
        <v>0</v>
      </c>
      <c r="H44" s="31">
        <f t="shared" si="18"/>
        <v>0</v>
      </c>
      <c r="I44" s="31">
        <f>I45+I46</f>
        <v>1332</v>
      </c>
      <c r="J44" s="31">
        <f t="shared" si="18"/>
        <v>0</v>
      </c>
      <c r="K44" s="31">
        <f t="shared" si="18"/>
        <v>0</v>
      </c>
      <c r="L44" s="31">
        <f>L45+L46</f>
        <v>1332</v>
      </c>
      <c r="M44" s="31">
        <f t="shared" si="18"/>
        <v>0</v>
      </c>
      <c r="N44" s="31">
        <f t="shared" si="18"/>
        <v>0</v>
      </c>
      <c r="O44" s="31">
        <f t="shared" si="18"/>
        <v>0</v>
      </c>
      <c r="P44" s="31">
        <f>P45+P46</f>
        <v>0</v>
      </c>
      <c r="Q44" s="31">
        <f t="shared" ref="Q44:Z44" si="19">Q45+Q46</f>
        <v>72</v>
      </c>
      <c r="R44" s="146">
        <f t="shared" si="19"/>
        <v>0</v>
      </c>
      <c r="S44" s="146">
        <f t="shared" si="19"/>
        <v>396</v>
      </c>
      <c r="T44" s="146">
        <f t="shared" si="19"/>
        <v>252</v>
      </c>
      <c r="U44" s="31">
        <f t="shared" si="19"/>
        <v>0</v>
      </c>
      <c r="V44" s="31">
        <f t="shared" si="19"/>
        <v>108</v>
      </c>
      <c r="W44" s="31">
        <f t="shared" si="19"/>
        <v>504</v>
      </c>
      <c r="X44" s="31">
        <f t="shared" si="19"/>
        <v>0</v>
      </c>
      <c r="Y44" s="31">
        <f t="shared" si="19"/>
        <v>0</v>
      </c>
      <c r="Z44" s="31">
        <f t="shared" si="19"/>
        <v>0</v>
      </c>
    </row>
    <row r="45" spans="1:26">
      <c r="A45" s="74"/>
      <c r="B45" s="78" t="s">
        <v>57</v>
      </c>
      <c r="C45" s="67"/>
      <c r="D45" s="193"/>
      <c r="E45" s="161"/>
      <c r="F45" s="31">
        <f>F53+F59+F65+F71+F79</f>
        <v>144</v>
      </c>
      <c r="G45" s="31">
        <f t="shared" ref="G45:Z45" si="20">G53+G59+G65+G71+G79</f>
        <v>0</v>
      </c>
      <c r="H45" s="31">
        <f t="shared" si="20"/>
        <v>0</v>
      </c>
      <c r="I45" s="31">
        <f t="shared" si="20"/>
        <v>144</v>
      </c>
      <c r="J45" s="31">
        <f t="shared" si="20"/>
        <v>0</v>
      </c>
      <c r="K45" s="31">
        <f t="shared" si="20"/>
        <v>0</v>
      </c>
      <c r="L45" s="31">
        <f t="shared" si="20"/>
        <v>144</v>
      </c>
      <c r="M45" s="31">
        <f t="shared" si="20"/>
        <v>0</v>
      </c>
      <c r="N45" s="31">
        <f t="shared" si="20"/>
        <v>0</v>
      </c>
      <c r="O45" s="31">
        <f t="shared" si="20"/>
        <v>0</v>
      </c>
      <c r="P45" s="31">
        <f t="shared" si="20"/>
        <v>0</v>
      </c>
      <c r="Q45" s="31">
        <f t="shared" si="20"/>
        <v>0</v>
      </c>
      <c r="R45" s="146">
        <f t="shared" si="20"/>
        <v>0</v>
      </c>
      <c r="S45" s="146">
        <f t="shared" si="20"/>
        <v>36</v>
      </c>
      <c r="T45" s="146">
        <f t="shared" si="20"/>
        <v>36</v>
      </c>
      <c r="U45" s="31">
        <f t="shared" si="20"/>
        <v>0</v>
      </c>
      <c r="V45" s="31">
        <f t="shared" si="20"/>
        <v>36</v>
      </c>
      <c r="W45" s="31">
        <f t="shared" si="20"/>
        <v>36</v>
      </c>
      <c r="X45" s="31">
        <f t="shared" si="20"/>
        <v>0</v>
      </c>
      <c r="Y45" s="31">
        <f t="shared" si="20"/>
        <v>0</v>
      </c>
      <c r="Z45" s="31">
        <f t="shared" si="20"/>
        <v>0</v>
      </c>
    </row>
    <row r="46" spans="1:26">
      <c r="A46" s="74"/>
      <c r="B46" s="29" t="s">
        <v>56</v>
      </c>
      <c r="C46" s="67"/>
      <c r="D46" s="193"/>
      <c r="E46" s="161"/>
      <c r="F46" s="31">
        <f>F54+F60+F66+F72+F80</f>
        <v>1188</v>
      </c>
      <c r="G46" s="31">
        <f t="shared" ref="G46:Z46" si="21">G54+G60+G66+G72+G80</f>
        <v>0</v>
      </c>
      <c r="H46" s="31">
        <f t="shared" si="21"/>
        <v>0</v>
      </c>
      <c r="I46" s="31">
        <f t="shared" si="21"/>
        <v>1188</v>
      </c>
      <c r="J46" s="31">
        <f t="shared" si="21"/>
        <v>0</v>
      </c>
      <c r="K46" s="31">
        <f t="shared" si="21"/>
        <v>0</v>
      </c>
      <c r="L46" s="31">
        <f t="shared" si="21"/>
        <v>1188</v>
      </c>
      <c r="M46" s="31">
        <f t="shared" si="21"/>
        <v>0</v>
      </c>
      <c r="N46" s="31">
        <f t="shared" si="21"/>
        <v>0</v>
      </c>
      <c r="O46" s="31">
        <f t="shared" si="21"/>
        <v>0</v>
      </c>
      <c r="P46" s="31">
        <f t="shared" si="21"/>
        <v>0</v>
      </c>
      <c r="Q46" s="31">
        <f t="shared" si="21"/>
        <v>72</v>
      </c>
      <c r="R46" s="146">
        <f t="shared" si="21"/>
        <v>0</v>
      </c>
      <c r="S46" s="146">
        <f t="shared" si="21"/>
        <v>360</v>
      </c>
      <c r="T46" s="146">
        <f t="shared" si="21"/>
        <v>216</v>
      </c>
      <c r="U46" s="31">
        <f t="shared" si="21"/>
        <v>0</v>
      </c>
      <c r="V46" s="31">
        <f t="shared" si="21"/>
        <v>72</v>
      </c>
      <c r="W46" s="31">
        <f t="shared" si="21"/>
        <v>468</v>
      </c>
      <c r="X46" s="31">
        <f t="shared" si="21"/>
        <v>0</v>
      </c>
      <c r="Y46" s="31">
        <f t="shared" si="21"/>
        <v>0</v>
      </c>
      <c r="Z46" s="31">
        <f t="shared" si="21"/>
        <v>0</v>
      </c>
    </row>
    <row r="47" spans="1:26">
      <c r="A47" s="74"/>
      <c r="B47" s="44"/>
      <c r="C47" s="67"/>
      <c r="D47" s="170"/>
      <c r="E47" s="16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>
        <f>P55+P61+P67+P73+P81+P106</f>
        <v>0</v>
      </c>
      <c r="Q47" s="31">
        <f>Q55+Q61+Q67+Q73+Q81+Q106</f>
        <v>0</v>
      </c>
      <c r="R47" s="146"/>
      <c r="S47" s="146">
        <f>S55+S61+S67+S73+S81+S106</f>
        <v>0</v>
      </c>
      <c r="T47" s="146">
        <f>T55+T61+T67+T73+T81+T106</f>
        <v>0</v>
      </c>
      <c r="U47" s="31"/>
      <c r="V47" s="31">
        <f>V55+V61+V67+V73+V81+V106</f>
        <v>0</v>
      </c>
      <c r="W47" s="31"/>
      <c r="X47" s="31"/>
      <c r="Y47" s="31">
        <f>Y55+Y61+Y67+Y73+Y81+Y106</f>
        <v>0</v>
      </c>
      <c r="Z47" s="31"/>
    </row>
    <row r="48" spans="1:26">
      <c r="A48" s="74"/>
      <c r="B48" s="44" t="s">
        <v>58</v>
      </c>
      <c r="C48" s="67"/>
      <c r="D48" s="79"/>
      <c r="E48" s="79"/>
      <c r="F48" s="31">
        <v>36</v>
      </c>
      <c r="G48" s="31"/>
      <c r="H48" s="31"/>
      <c r="I48" s="31">
        <v>36</v>
      </c>
      <c r="J48" s="31"/>
      <c r="K48" s="31"/>
      <c r="L48" s="31"/>
      <c r="M48" s="31"/>
      <c r="N48" s="31"/>
      <c r="O48" s="31"/>
      <c r="P48" s="31"/>
      <c r="Q48" s="31"/>
      <c r="R48" s="146"/>
      <c r="S48" s="146"/>
      <c r="T48" s="146"/>
      <c r="U48" s="31"/>
      <c r="V48" s="31"/>
      <c r="W48" s="31">
        <v>36</v>
      </c>
      <c r="X48" s="31"/>
      <c r="Y48" s="31"/>
      <c r="Z48" s="31"/>
    </row>
    <row r="49" spans="1:26" ht="28.5" customHeight="1">
      <c r="A49" s="31" t="s">
        <v>59</v>
      </c>
      <c r="B49" s="44" t="s">
        <v>60</v>
      </c>
      <c r="C49" s="67"/>
      <c r="D49" s="79" t="s">
        <v>213</v>
      </c>
      <c r="E49" s="79"/>
      <c r="F49" s="31">
        <f>SUM(F50,F51,F53,F54)</f>
        <v>176</v>
      </c>
      <c r="G49" s="31">
        <f t="shared" ref="G49:Z49" si="22">SUM(G50,G51,G53,G54)</f>
        <v>0</v>
      </c>
      <c r="H49" s="31">
        <f t="shared" si="22"/>
        <v>0</v>
      </c>
      <c r="I49" s="31">
        <f t="shared" si="22"/>
        <v>176</v>
      </c>
      <c r="J49" s="31">
        <f t="shared" si="22"/>
        <v>44</v>
      </c>
      <c r="K49" s="31">
        <f t="shared" si="22"/>
        <v>32</v>
      </c>
      <c r="L49" s="31">
        <f t="shared" si="22"/>
        <v>92</v>
      </c>
      <c r="M49" s="31">
        <f t="shared" si="22"/>
        <v>2</v>
      </c>
      <c r="N49" s="31">
        <f t="shared" si="22"/>
        <v>6</v>
      </c>
      <c r="O49" s="31">
        <f t="shared" si="22"/>
        <v>0</v>
      </c>
      <c r="P49" s="31">
        <f t="shared" si="22"/>
        <v>68</v>
      </c>
      <c r="Q49" s="31">
        <f t="shared" si="22"/>
        <v>72</v>
      </c>
      <c r="R49" s="146">
        <f t="shared" si="22"/>
        <v>0</v>
      </c>
      <c r="S49" s="146">
        <f t="shared" si="22"/>
        <v>36</v>
      </c>
      <c r="T49" s="146">
        <f t="shared" si="22"/>
        <v>0</v>
      </c>
      <c r="U49" s="31">
        <f t="shared" si="22"/>
        <v>0</v>
      </c>
      <c r="V49" s="31">
        <f t="shared" si="22"/>
        <v>0</v>
      </c>
      <c r="W49" s="31">
        <f t="shared" si="22"/>
        <v>0</v>
      </c>
      <c r="X49" s="31">
        <f t="shared" si="22"/>
        <v>0</v>
      </c>
      <c r="Y49" s="31">
        <f t="shared" si="22"/>
        <v>0</v>
      </c>
      <c r="Z49" s="31">
        <f t="shared" si="22"/>
        <v>0</v>
      </c>
    </row>
    <row r="50" spans="1:26" ht="24.75" customHeight="1">
      <c r="A50" s="69" t="s">
        <v>61</v>
      </c>
      <c r="B50" s="60" t="s">
        <v>75</v>
      </c>
      <c r="C50" s="195">
        <v>2</v>
      </c>
      <c r="D50" s="167" t="s">
        <v>115</v>
      </c>
      <c r="E50" s="164">
        <v>1</v>
      </c>
      <c r="F50" s="31">
        <f>G50+I50</f>
        <v>32</v>
      </c>
      <c r="G50" s="31"/>
      <c r="H50" s="31"/>
      <c r="I50" s="31">
        <f>J50+K50+L50+M50+N50</f>
        <v>32</v>
      </c>
      <c r="J50" s="31">
        <v>14</v>
      </c>
      <c r="K50" s="31">
        <v>18</v>
      </c>
      <c r="L50" s="31"/>
      <c r="M50" s="31"/>
      <c r="N50" s="31"/>
      <c r="O50" s="31"/>
      <c r="P50" s="31">
        <v>32</v>
      </c>
      <c r="Q50" s="31"/>
      <c r="R50" s="146"/>
      <c r="S50" s="146"/>
      <c r="T50" s="146"/>
      <c r="U50" s="31"/>
      <c r="V50" s="31"/>
      <c r="W50" s="31"/>
      <c r="X50" s="80"/>
      <c r="Y50" s="31"/>
      <c r="Z50" s="31"/>
    </row>
    <row r="51" spans="1:26" ht="24.75" customHeight="1">
      <c r="A51" s="69" t="s">
        <v>62</v>
      </c>
      <c r="B51" s="60" t="s">
        <v>97</v>
      </c>
      <c r="C51" s="196"/>
      <c r="D51" s="197"/>
      <c r="E51" s="244">
        <v>1</v>
      </c>
      <c r="F51" s="31">
        <f>G51+I51</f>
        <v>72</v>
      </c>
      <c r="G51" s="31"/>
      <c r="H51" s="31"/>
      <c r="I51" s="31">
        <f t="shared" ref="I51:I52" si="23">J51+K51+L51+M51+N51</f>
        <v>72</v>
      </c>
      <c r="J51" s="31">
        <v>30</v>
      </c>
      <c r="K51" s="31">
        <v>14</v>
      </c>
      <c r="L51" s="31">
        <v>20</v>
      </c>
      <c r="M51" s="31">
        <v>2</v>
      </c>
      <c r="N51" s="31">
        <v>6</v>
      </c>
      <c r="O51" s="31"/>
      <c r="P51" s="31">
        <v>36</v>
      </c>
      <c r="Q51" s="31">
        <v>36</v>
      </c>
      <c r="R51" s="146"/>
      <c r="S51" s="146"/>
      <c r="T51" s="146"/>
      <c r="U51" s="31"/>
      <c r="V51" s="31"/>
      <c r="W51" s="31"/>
      <c r="X51" s="31"/>
      <c r="Y51" s="31"/>
      <c r="Z51" s="31"/>
    </row>
    <row r="52" spans="1:26" ht="21" hidden="1">
      <c r="A52" s="81" t="s">
        <v>158</v>
      </c>
      <c r="B52" s="82" t="s">
        <v>159</v>
      </c>
      <c r="C52" s="83">
        <v>3</v>
      </c>
      <c r="D52" s="84" t="s">
        <v>115</v>
      </c>
      <c r="E52" s="84"/>
      <c r="F52" s="85">
        <f>G52+I52</f>
        <v>36</v>
      </c>
      <c r="G52" s="85"/>
      <c r="H52" s="85"/>
      <c r="I52" s="85">
        <f t="shared" si="23"/>
        <v>36</v>
      </c>
      <c r="J52" s="85">
        <v>12</v>
      </c>
      <c r="K52" s="85">
        <v>20</v>
      </c>
      <c r="L52" s="85"/>
      <c r="M52" s="85">
        <v>2</v>
      </c>
      <c r="N52" s="85">
        <v>2</v>
      </c>
      <c r="O52" s="85"/>
      <c r="P52" s="85"/>
      <c r="Q52" s="85"/>
      <c r="R52" s="147"/>
      <c r="S52" s="147">
        <v>36</v>
      </c>
      <c r="T52" s="147"/>
      <c r="U52" s="85"/>
      <c r="V52" s="85"/>
      <c r="W52" s="85"/>
      <c r="X52" s="85"/>
      <c r="Y52" s="85"/>
      <c r="Z52" s="85"/>
    </row>
    <row r="53" spans="1:26">
      <c r="A53" s="85" t="s">
        <v>63</v>
      </c>
      <c r="B53" s="85" t="s">
        <v>76</v>
      </c>
      <c r="C53" s="86"/>
      <c r="D53" s="87"/>
      <c r="E53" s="163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147"/>
      <c r="S53" s="147"/>
      <c r="T53" s="147"/>
      <c r="U53" s="85"/>
      <c r="V53" s="85"/>
      <c r="W53" s="85"/>
      <c r="X53" s="85"/>
      <c r="Y53" s="85"/>
      <c r="Z53" s="85"/>
    </row>
    <row r="54" spans="1:26">
      <c r="A54" s="85" t="s">
        <v>64</v>
      </c>
      <c r="B54" s="30" t="s">
        <v>77</v>
      </c>
      <c r="C54" s="88">
        <v>3</v>
      </c>
      <c r="D54" s="89" t="s">
        <v>107</v>
      </c>
      <c r="E54" s="89"/>
      <c r="F54" s="85">
        <v>72</v>
      </c>
      <c r="G54" s="85"/>
      <c r="H54" s="85"/>
      <c r="I54" s="85">
        <v>72</v>
      </c>
      <c r="J54" s="85"/>
      <c r="K54" s="85"/>
      <c r="L54" s="85">
        <v>72</v>
      </c>
      <c r="M54" s="85"/>
      <c r="N54" s="85"/>
      <c r="O54" s="85"/>
      <c r="P54" s="85"/>
      <c r="Q54" s="85">
        <v>36</v>
      </c>
      <c r="R54" s="147"/>
      <c r="S54" s="147">
        <v>36</v>
      </c>
      <c r="T54" s="147"/>
      <c r="U54" s="85"/>
      <c r="V54" s="85"/>
      <c r="W54" s="85"/>
      <c r="X54" s="85"/>
      <c r="Y54" s="85"/>
      <c r="Z54" s="85"/>
    </row>
    <row r="55" spans="1:26" ht="9" customHeight="1">
      <c r="A55" s="28"/>
      <c r="B55" s="30"/>
      <c r="C55" s="90"/>
      <c r="D55" s="91"/>
      <c r="E55" s="157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147"/>
      <c r="S55" s="147"/>
      <c r="T55" s="147"/>
      <c r="U55" s="85"/>
      <c r="V55" s="85"/>
      <c r="W55" s="85"/>
      <c r="X55" s="85"/>
      <c r="Y55" s="85"/>
      <c r="Z55" s="85"/>
    </row>
    <row r="56" spans="1:26" ht="39.75" customHeight="1">
      <c r="A56" s="85" t="s">
        <v>65</v>
      </c>
      <c r="B56" s="44" t="s">
        <v>78</v>
      </c>
      <c r="C56" s="48"/>
      <c r="D56" s="92" t="s">
        <v>212</v>
      </c>
      <c r="E56" s="92"/>
      <c r="F56" s="85">
        <f>SUM(F57,F58,F59,F60)</f>
        <v>556</v>
      </c>
      <c r="G56" s="85">
        <f>G57+G58+G59+G60+G61</f>
        <v>0</v>
      </c>
      <c r="H56" s="85">
        <f>H57+H58+H59+H60+H61</f>
        <v>0</v>
      </c>
      <c r="I56" s="85">
        <f t="shared" ref="I56:Z56" si="24">SUM(I57:I61)</f>
        <v>556</v>
      </c>
      <c r="J56" s="85">
        <f t="shared" si="24"/>
        <v>36</v>
      </c>
      <c r="K56" s="85">
        <f t="shared" si="24"/>
        <v>68</v>
      </c>
      <c r="L56" s="85">
        <f t="shared" si="24"/>
        <v>444</v>
      </c>
      <c r="M56" s="85">
        <f t="shared" si="24"/>
        <v>2</v>
      </c>
      <c r="N56" s="85">
        <f t="shared" si="24"/>
        <v>6</v>
      </c>
      <c r="O56" s="85">
        <f t="shared" si="24"/>
        <v>0</v>
      </c>
      <c r="P56" s="85">
        <f>P57+P58+P59+P60</f>
        <v>68</v>
      </c>
      <c r="Q56" s="85">
        <f>Q57+Q58+Q59+Q60</f>
        <v>128</v>
      </c>
      <c r="R56" s="147">
        <f t="shared" si="24"/>
        <v>0</v>
      </c>
      <c r="S56" s="147">
        <f>S57+S58+S59+S60</f>
        <v>360</v>
      </c>
      <c r="T56" s="147">
        <f>T57+T58+T59+T60</f>
        <v>0</v>
      </c>
      <c r="U56" s="85">
        <f t="shared" si="24"/>
        <v>0</v>
      </c>
      <c r="V56" s="85">
        <f t="shared" si="24"/>
        <v>0</v>
      </c>
      <c r="W56" s="85">
        <f t="shared" si="24"/>
        <v>0</v>
      </c>
      <c r="X56" s="85">
        <f t="shared" si="24"/>
        <v>0</v>
      </c>
      <c r="Y56" s="85">
        <f t="shared" si="24"/>
        <v>0</v>
      </c>
      <c r="Z56" s="85">
        <f t="shared" si="24"/>
        <v>0</v>
      </c>
    </row>
    <row r="57" spans="1:26" ht="28.5" customHeight="1">
      <c r="A57" s="45" t="s">
        <v>66</v>
      </c>
      <c r="B57" s="60" t="s">
        <v>99</v>
      </c>
      <c r="C57" s="171">
        <v>2</v>
      </c>
      <c r="D57" s="173" t="s">
        <v>115</v>
      </c>
      <c r="E57" s="163">
        <v>1</v>
      </c>
      <c r="F57" s="85">
        <f>G57+I57</f>
        <v>32</v>
      </c>
      <c r="G57" s="85"/>
      <c r="H57" s="85"/>
      <c r="I57" s="85">
        <f>J57+K57+L57+M57+N57</f>
        <v>32</v>
      </c>
      <c r="J57" s="85">
        <v>16</v>
      </c>
      <c r="K57" s="85">
        <v>16</v>
      </c>
      <c r="L57" s="85"/>
      <c r="M57" s="85"/>
      <c r="N57" s="85"/>
      <c r="O57" s="85"/>
      <c r="P57" s="85">
        <v>32</v>
      </c>
      <c r="Q57" s="85"/>
      <c r="R57" s="147"/>
      <c r="S57" s="147"/>
      <c r="T57" s="147"/>
      <c r="U57" s="85"/>
      <c r="V57" s="85"/>
      <c r="W57" s="85"/>
      <c r="X57" s="85"/>
      <c r="Y57" s="85"/>
      <c r="Z57" s="85"/>
    </row>
    <row r="58" spans="1:26" ht="27.75" customHeight="1">
      <c r="A58" s="45" t="s">
        <v>67</v>
      </c>
      <c r="B58" s="60" t="s">
        <v>79</v>
      </c>
      <c r="C58" s="172"/>
      <c r="D58" s="194"/>
      <c r="E58" s="245">
        <v>1</v>
      </c>
      <c r="F58" s="85">
        <f>G58+I58</f>
        <v>128</v>
      </c>
      <c r="G58" s="85"/>
      <c r="H58" s="85"/>
      <c r="I58" s="85">
        <f>J58+K58+L58+M58+N58</f>
        <v>128</v>
      </c>
      <c r="J58" s="85">
        <v>20</v>
      </c>
      <c r="K58" s="85">
        <v>52</v>
      </c>
      <c r="L58" s="85">
        <v>48</v>
      </c>
      <c r="M58" s="85">
        <v>2</v>
      </c>
      <c r="N58" s="85">
        <v>6</v>
      </c>
      <c r="O58" s="85"/>
      <c r="P58" s="85">
        <v>36</v>
      </c>
      <c r="Q58" s="85">
        <v>92</v>
      </c>
      <c r="R58" s="147"/>
      <c r="S58" s="147"/>
      <c r="T58" s="147"/>
      <c r="U58" s="85"/>
      <c r="V58" s="85"/>
      <c r="W58" s="85"/>
      <c r="X58" s="85"/>
      <c r="Y58" s="85"/>
      <c r="Z58" s="85"/>
    </row>
    <row r="59" spans="1:26">
      <c r="A59" s="85" t="s">
        <v>68</v>
      </c>
      <c r="B59" s="85" t="s">
        <v>76</v>
      </c>
      <c r="C59" s="86"/>
      <c r="D59" s="87"/>
      <c r="E59" s="163"/>
      <c r="F59" s="85">
        <v>36</v>
      </c>
      <c r="G59" s="85"/>
      <c r="H59" s="85"/>
      <c r="I59" s="85">
        <v>36</v>
      </c>
      <c r="J59" s="85"/>
      <c r="K59" s="85"/>
      <c r="L59" s="85">
        <v>36</v>
      </c>
      <c r="M59" s="85"/>
      <c r="N59" s="85"/>
      <c r="O59" s="85"/>
      <c r="P59" s="85"/>
      <c r="Q59" s="85"/>
      <c r="R59" s="147"/>
      <c r="S59" s="147">
        <v>36</v>
      </c>
      <c r="T59" s="147"/>
      <c r="U59" s="85"/>
      <c r="V59" s="85"/>
      <c r="W59" s="85"/>
      <c r="X59" s="85"/>
      <c r="Y59" s="85"/>
      <c r="Z59" s="85"/>
    </row>
    <row r="60" spans="1:26">
      <c r="A60" s="85" t="s">
        <v>69</v>
      </c>
      <c r="B60" s="30" t="s">
        <v>77</v>
      </c>
      <c r="C60" s="88">
        <v>3</v>
      </c>
      <c r="D60" s="89" t="s">
        <v>107</v>
      </c>
      <c r="E60" s="89"/>
      <c r="F60" s="85">
        <v>360</v>
      </c>
      <c r="G60" s="85"/>
      <c r="H60" s="85"/>
      <c r="I60" s="85">
        <v>360</v>
      </c>
      <c r="J60" s="85"/>
      <c r="K60" s="85"/>
      <c r="L60" s="85">
        <v>360</v>
      </c>
      <c r="M60" s="85"/>
      <c r="N60" s="85"/>
      <c r="O60" s="85"/>
      <c r="P60" s="85"/>
      <c r="Q60" s="85">
        <v>36</v>
      </c>
      <c r="R60" s="147"/>
      <c r="S60" s="147">
        <v>324</v>
      </c>
      <c r="T60" s="147"/>
      <c r="U60" s="85"/>
      <c r="V60" s="85"/>
      <c r="W60" s="85"/>
      <c r="X60" s="85"/>
      <c r="Y60" s="85"/>
      <c r="Z60" s="85"/>
    </row>
    <row r="61" spans="1:26">
      <c r="A61" s="85"/>
      <c r="B61" s="30" t="s">
        <v>149</v>
      </c>
      <c r="C61" s="90">
        <v>3</v>
      </c>
      <c r="D61" s="93" t="s">
        <v>19</v>
      </c>
      <c r="E61" s="93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147"/>
      <c r="S61" s="147"/>
      <c r="T61" s="147"/>
      <c r="U61" s="85"/>
      <c r="V61" s="85"/>
      <c r="W61" s="85"/>
      <c r="X61" s="85"/>
      <c r="Y61" s="85"/>
      <c r="Z61" s="85"/>
    </row>
    <row r="62" spans="1:26" ht="40.5" customHeight="1">
      <c r="A62" s="85" t="s">
        <v>70</v>
      </c>
      <c r="B62" s="44" t="s">
        <v>80</v>
      </c>
      <c r="C62" s="48"/>
      <c r="D62" s="92" t="s">
        <v>212</v>
      </c>
      <c r="E62" s="92"/>
      <c r="F62" s="85">
        <f>SUM(F63,F64,F65,F66)</f>
        <v>380</v>
      </c>
      <c r="G62" s="85">
        <f>SUM(G63:G67)</f>
        <v>0</v>
      </c>
      <c r="H62" s="85">
        <f>SUM(H63:H67)</f>
        <v>0</v>
      </c>
      <c r="I62" s="85">
        <f>I63+I64+I65+I66+I67</f>
        <v>380</v>
      </c>
      <c r="J62" s="85">
        <f t="shared" ref="J62:Z62" si="25">SUM(J63:J67)</f>
        <v>34</v>
      </c>
      <c r="K62" s="85">
        <f t="shared" si="25"/>
        <v>54</v>
      </c>
      <c r="L62" s="85">
        <f t="shared" si="25"/>
        <v>284</v>
      </c>
      <c r="M62" s="85">
        <f t="shared" si="25"/>
        <v>2</v>
      </c>
      <c r="N62" s="85">
        <f t="shared" si="25"/>
        <v>6</v>
      </c>
      <c r="O62" s="85">
        <f t="shared" si="25"/>
        <v>0</v>
      </c>
      <c r="P62" s="85">
        <f t="shared" si="25"/>
        <v>0</v>
      </c>
      <c r="Q62" s="85">
        <f t="shared" si="25"/>
        <v>0</v>
      </c>
      <c r="R62" s="147">
        <f t="shared" si="25"/>
        <v>0</v>
      </c>
      <c r="S62" s="147">
        <f t="shared" si="25"/>
        <v>0</v>
      </c>
      <c r="T62" s="147">
        <f t="shared" si="25"/>
        <v>380</v>
      </c>
      <c r="U62" s="85">
        <f t="shared" si="25"/>
        <v>0</v>
      </c>
      <c r="V62" s="85">
        <f t="shared" si="25"/>
        <v>0</v>
      </c>
      <c r="W62" s="85">
        <f t="shared" si="25"/>
        <v>0</v>
      </c>
      <c r="X62" s="85">
        <f t="shared" si="25"/>
        <v>0</v>
      </c>
      <c r="Y62" s="85">
        <f t="shared" si="25"/>
        <v>0</v>
      </c>
      <c r="Z62" s="85">
        <f t="shared" si="25"/>
        <v>0</v>
      </c>
    </row>
    <row r="63" spans="1:26" ht="27.75" customHeight="1">
      <c r="A63" s="45" t="s">
        <v>71</v>
      </c>
      <c r="B63" s="60" t="s">
        <v>81</v>
      </c>
      <c r="C63" s="171">
        <v>4</v>
      </c>
      <c r="D63" s="177" t="s">
        <v>115</v>
      </c>
      <c r="E63" s="158"/>
      <c r="F63" s="85">
        <f>G63+I63</f>
        <v>32</v>
      </c>
      <c r="G63" s="85"/>
      <c r="H63" s="85"/>
      <c r="I63" s="85">
        <f>J63+K63+L63+M63+N63</f>
        <v>32</v>
      </c>
      <c r="J63" s="85">
        <v>16</v>
      </c>
      <c r="K63" s="85">
        <v>16</v>
      </c>
      <c r="L63" s="85"/>
      <c r="M63" s="85"/>
      <c r="N63" s="85"/>
      <c r="O63" s="85"/>
      <c r="P63" s="85"/>
      <c r="Q63" s="85"/>
      <c r="R63" s="147"/>
      <c r="S63" s="147"/>
      <c r="T63" s="147">
        <v>32</v>
      </c>
      <c r="U63" s="85"/>
      <c r="V63" s="85"/>
      <c r="W63" s="85"/>
      <c r="X63" s="85"/>
      <c r="Y63" s="85"/>
      <c r="Z63" s="85"/>
    </row>
    <row r="64" spans="1:26" ht="25.5" customHeight="1">
      <c r="A64" s="85" t="s">
        <v>72</v>
      </c>
      <c r="B64" s="94" t="s">
        <v>82</v>
      </c>
      <c r="C64" s="172"/>
      <c r="D64" s="178"/>
      <c r="E64" s="159"/>
      <c r="F64" s="85">
        <f>G64+I64</f>
        <v>96</v>
      </c>
      <c r="G64" s="85"/>
      <c r="H64" s="85"/>
      <c r="I64" s="85">
        <f>J64+K64+L64+M64+N64</f>
        <v>96</v>
      </c>
      <c r="J64" s="85">
        <v>18</v>
      </c>
      <c r="K64" s="85">
        <v>38</v>
      </c>
      <c r="L64" s="85">
        <v>32</v>
      </c>
      <c r="M64" s="85">
        <v>2</v>
      </c>
      <c r="N64" s="85">
        <v>6</v>
      </c>
      <c r="O64" s="85"/>
      <c r="P64" s="85"/>
      <c r="Q64" s="85"/>
      <c r="R64" s="147"/>
      <c r="S64" s="147"/>
      <c r="T64" s="147">
        <v>96</v>
      </c>
      <c r="U64" s="85"/>
      <c r="V64" s="85"/>
      <c r="W64" s="85"/>
      <c r="X64" s="85"/>
      <c r="Y64" s="85"/>
      <c r="Z64" s="85"/>
    </row>
    <row r="65" spans="1:26">
      <c r="A65" s="85" t="s">
        <v>73</v>
      </c>
      <c r="B65" s="85" t="s">
        <v>76</v>
      </c>
      <c r="C65" s="86"/>
      <c r="D65" s="95"/>
      <c r="E65" s="158"/>
      <c r="F65" s="147">
        <v>36</v>
      </c>
      <c r="G65" s="85"/>
      <c r="H65" s="85"/>
      <c r="I65" s="147">
        <v>36</v>
      </c>
      <c r="J65" s="85"/>
      <c r="K65" s="85"/>
      <c r="L65" s="147">
        <v>36</v>
      </c>
      <c r="M65" s="85"/>
      <c r="N65" s="85"/>
      <c r="O65" s="85"/>
      <c r="P65" s="85"/>
      <c r="Q65" s="85"/>
      <c r="R65" s="147"/>
      <c r="S65" s="147"/>
      <c r="T65" s="147">
        <v>36</v>
      </c>
      <c r="U65" s="85"/>
      <c r="V65" s="85"/>
      <c r="W65" s="85"/>
      <c r="X65" s="85"/>
      <c r="Y65" s="85"/>
      <c r="Z65" s="85"/>
    </row>
    <row r="66" spans="1:26">
      <c r="A66" s="85" t="s">
        <v>74</v>
      </c>
      <c r="B66" s="30" t="s">
        <v>77</v>
      </c>
      <c r="C66" s="88">
        <v>4</v>
      </c>
      <c r="D66" s="96" t="s">
        <v>107</v>
      </c>
      <c r="E66" s="96"/>
      <c r="F66" s="147">
        <v>216</v>
      </c>
      <c r="G66" s="85"/>
      <c r="H66" s="85"/>
      <c r="I66" s="147">
        <v>216</v>
      </c>
      <c r="J66" s="85"/>
      <c r="K66" s="85"/>
      <c r="L66" s="147">
        <v>216</v>
      </c>
      <c r="M66" s="85"/>
      <c r="N66" s="85"/>
      <c r="O66" s="85"/>
      <c r="P66" s="85"/>
      <c r="Q66" s="85"/>
      <c r="R66" s="147"/>
      <c r="S66" s="147"/>
      <c r="T66" s="147">
        <v>216</v>
      </c>
      <c r="U66" s="85"/>
      <c r="V66" s="85"/>
      <c r="W66" s="85"/>
      <c r="X66" s="85"/>
      <c r="Y66" s="85"/>
      <c r="Z66" s="85"/>
    </row>
    <row r="67" spans="1:26" ht="18" customHeight="1">
      <c r="A67" s="85"/>
      <c r="B67" s="30" t="s">
        <v>149</v>
      </c>
      <c r="C67" s="90">
        <v>4</v>
      </c>
      <c r="D67" s="97" t="s">
        <v>115</v>
      </c>
      <c r="E67" s="97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147"/>
      <c r="S67" s="147"/>
      <c r="T67" s="147"/>
      <c r="U67" s="85"/>
      <c r="V67" s="85"/>
      <c r="W67" s="85"/>
      <c r="X67" s="85"/>
      <c r="Y67" s="85"/>
      <c r="Z67" s="85"/>
    </row>
    <row r="68" spans="1:26" ht="40.5" customHeight="1">
      <c r="A68" s="85" t="s">
        <v>83</v>
      </c>
      <c r="B68" s="44" t="s">
        <v>94</v>
      </c>
      <c r="C68" s="48"/>
      <c r="D68" s="98" t="s">
        <v>212</v>
      </c>
      <c r="E68" s="98"/>
      <c r="F68" s="85">
        <f>SUM(F69:F73)</f>
        <v>240</v>
      </c>
      <c r="G68" s="85">
        <f>SUM(G69:G73)</f>
        <v>0</v>
      </c>
      <c r="H68" s="85">
        <f>SUM(H69:H73)</f>
        <v>0</v>
      </c>
      <c r="I68" s="85">
        <f>I69+I70+I71+I72+I73</f>
        <v>240</v>
      </c>
      <c r="J68" s="85">
        <f t="shared" ref="J68:U68" si="26">SUM(J69:J73)</f>
        <v>26</v>
      </c>
      <c r="K68" s="85">
        <f t="shared" si="26"/>
        <v>40</v>
      </c>
      <c r="L68" s="85">
        <f t="shared" si="26"/>
        <v>168</v>
      </c>
      <c r="M68" s="85">
        <f t="shared" si="26"/>
        <v>2</v>
      </c>
      <c r="N68" s="85">
        <f t="shared" si="26"/>
        <v>4</v>
      </c>
      <c r="O68" s="85">
        <f t="shared" si="26"/>
        <v>0</v>
      </c>
      <c r="P68" s="85">
        <f t="shared" si="26"/>
        <v>0</v>
      </c>
      <c r="Q68" s="85">
        <f t="shared" si="26"/>
        <v>0</v>
      </c>
      <c r="R68" s="147">
        <f t="shared" si="26"/>
        <v>0</v>
      </c>
      <c r="S68" s="147">
        <f t="shared" si="26"/>
        <v>0</v>
      </c>
      <c r="T68" s="147">
        <f t="shared" si="26"/>
        <v>0</v>
      </c>
      <c r="U68" s="85">
        <f t="shared" si="26"/>
        <v>0</v>
      </c>
      <c r="V68" s="85">
        <f>V69+V70+V71+V72+V73</f>
        <v>132</v>
      </c>
      <c r="W68" s="85">
        <f>SUM(W69:W73)</f>
        <v>108</v>
      </c>
      <c r="X68" s="85">
        <f>SUM(X69:X73)</f>
        <v>0</v>
      </c>
      <c r="Y68" s="85">
        <f>SUM(Y69:Y73)</f>
        <v>0</v>
      </c>
      <c r="Z68" s="85">
        <f>SUM(Z69:Z73)</f>
        <v>0</v>
      </c>
    </row>
    <row r="69" spans="1:26" ht="25.5" customHeight="1">
      <c r="A69" s="45" t="s">
        <v>84</v>
      </c>
      <c r="B69" s="60" t="s">
        <v>93</v>
      </c>
      <c r="C69" s="171">
        <v>5</v>
      </c>
      <c r="D69" s="173" t="s">
        <v>115</v>
      </c>
      <c r="E69" s="163"/>
      <c r="F69" s="85">
        <f t="shared" ref="F69:F78" si="27">G69+I69</f>
        <v>32</v>
      </c>
      <c r="G69" s="85"/>
      <c r="H69" s="85"/>
      <c r="I69" s="85">
        <v>32</v>
      </c>
      <c r="J69" s="85">
        <v>16</v>
      </c>
      <c r="K69" s="85">
        <v>16</v>
      </c>
      <c r="L69" s="85"/>
      <c r="M69" s="85"/>
      <c r="N69" s="85"/>
      <c r="O69" s="85"/>
      <c r="P69" s="85"/>
      <c r="Q69" s="85"/>
      <c r="R69" s="147"/>
      <c r="S69" s="147"/>
      <c r="T69" s="147"/>
      <c r="U69" s="85"/>
      <c r="V69" s="85">
        <v>32</v>
      </c>
      <c r="W69" s="85"/>
      <c r="X69" s="85"/>
      <c r="Y69" s="85"/>
      <c r="Z69" s="85"/>
    </row>
    <row r="70" spans="1:26" ht="27.75" customHeight="1">
      <c r="A70" s="45" t="s">
        <v>85</v>
      </c>
      <c r="B70" s="60" t="s">
        <v>199</v>
      </c>
      <c r="C70" s="172"/>
      <c r="D70" s="172"/>
      <c r="E70" s="157"/>
      <c r="F70" s="85">
        <f>G70+I70</f>
        <v>64</v>
      </c>
      <c r="G70" s="85"/>
      <c r="H70" s="85"/>
      <c r="I70" s="85">
        <f>J70+K70+L70+M70+N70</f>
        <v>64</v>
      </c>
      <c r="J70" s="85">
        <v>10</v>
      </c>
      <c r="K70" s="85">
        <v>24</v>
      </c>
      <c r="L70" s="85">
        <v>24</v>
      </c>
      <c r="M70" s="85">
        <v>2</v>
      </c>
      <c r="N70" s="85">
        <v>4</v>
      </c>
      <c r="O70" s="85"/>
      <c r="P70" s="85"/>
      <c r="Q70" s="85"/>
      <c r="R70" s="147"/>
      <c r="S70" s="147"/>
      <c r="T70" s="147"/>
      <c r="U70" s="85"/>
      <c r="V70" s="85">
        <v>64</v>
      </c>
      <c r="W70" s="85"/>
      <c r="X70" s="85"/>
      <c r="Y70" s="85"/>
      <c r="Z70" s="85"/>
    </row>
    <row r="71" spans="1:26">
      <c r="A71" s="85" t="s">
        <v>86</v>
      </c>
      <c r="B71" s="85" t="s">
        <v>76</v>
      </c>
      <c r="C71" s="99"/>
      <c r="D71" s="100"/>
      <c r="E71" s="100"/>
      <c r="F71" s="85">
        <v>36</v>
      </c>
      <c r="G71" s="85"/>
      <c r="H71" s="85"/>
      <c r="I71" s="85">
        <v>36</v>
      </c>
      <c r="J71" s="85"/>
      <c r="K71" s="85"/>
      <c r="L71" s="85">
        <v>36</v>
      </c>
      <c r="M71" s="85"/>
      <c r="N71" s="85"/>
      <c r="O71" s="85"/>
      <c r="P71" s="85"/>
      <c r="Q71" s="85"/>
      <c r="R71" s="147"/>
      <c r="S71" s="147"/>
      <c r="T71" s="147"/>
      <c r="U71" s="85"/>
      <c r="V71" s="85">
        <v>36</v>
      </c>
      <c r="W71" s="85"/>
      <c r="X71" s="85"/>
      <c r="Y71" s="85"/>
      <c r="Z71" s="85"/>
    </row>
    <row r="72" spans="1:26">
      <c r="A72" s="85" t="s">
        <v>87</v>
      </c>
      <c r="B72" s="30" t="s">
        <v>77</v>
      </c>
      <c r="C72" s="88">
        <v>5</v>
      </c>
      <c r="D72" s="101" t="s">
        <v>107</v>
      </c>
      <c r="E72" s="101"/>
      <c r="F72" s="85">
        <v>108</v>
      </c>
      <c r="G72" s="85"/>
      <c r="H72" s="85"/>
      <c r="I72" s="85">
        <v>108</v>
      </c>
      <c r="J72" s="85"/>
      <c r="K72" s="85"/>
      <c r="L72" s="85">
        <v>108</v>
      </c>
      <c r="M72" s="85"/>
      <c r="N72" s="85"/>
      <c r="O72" s="85"/>
      <c r="P72" s="85"/>
      <c r="Q72" s="85"/>
      <c r="R72" s="147"/>
      <c r="S72" s="147"/>
      <c r="T72" s="147"/>
      <c r="U72" s="85"/>
      <c r="V72" s="85"/>
      <c r="W72" s="85">
        <v>108</v>
      </c>
      <c r="X72" s="85"/>
      <c r="Y72" s="85"/>
      <c r="Z72" s="85"/>
    </row>
    <row r="73" spans="1:26" ht="14.25" customHeight="1">
      <c r="A73" s="85"/>
      <c r="B73" s="30" t="s">
        <v>149</v>
      </c>
      <c r="C73" s="90">
        <v>6</v>
      </c>
      <c r="D73" s="97" t="s">
        <v>115</v>
      </c>
      <c r="E73" s="97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147"/>
      <c r="S73" s="147"/>
      <c r="T73" s="147"/>
      <c r="U73" s="85"/>
      <c r="V73" s="85"/>
      <c r="W73" s="85"/>
      <c r="X73" s="85"/>
      <c r="Y73" s="85"/>
      <c r="Z73" s="85"/>
    </row>
    <row r="74" spans="1:26" ht="40.5" customHeight="1">
      <c r="A74" s="85" t="s">
        <v>88</v>
      </c>
      <c r="B74" s="44" t="s">
        <v>173</v>
      </c>
      <c r="C74" s="102"/>
      <c r="D74" s="103" t="s">
        <v>212</v>
      </c>
      <c r="E74" s="103"/>
      <c r="F74" s="104">
        <f>SUM(F75,F76,F79,F80)</f>
        <v>628</v>
      </c>
      <c r="G74" s="104">
        <f t="shared" ref="G74:Z74" si="28">SUM(G75,G76,G79,G80)</f>
        <v>0</v>
      </c>
      <c r="H74" s="104">
        <f t="shared" si="28"/>
        <v>0</v>
      </c>
      <c r="I74" s="104">
        <f t="shared" si="28"/>
        <v>628</v>
      </c>
      <c r="J74" s="104">
        <f t="shared" si="28"/>
        <v>36</v>
      </c>
      <c r="K74" s="104">
        <f t="shared" si="28"/>
        <v>48</v>
      </c>
      <c r="L74" s="104">
        <f t="shared" si="28"/>
        <v>536</v>
      </c>
      <c r="M74" s="104">
        <f t="shared" si="28"/>
        <v>2</v>
      </c>
      <c r="N74" s="104">
        <f t="shared" si="28"/>
        <v>6</v>
      </c>
      <c r="O74" s="104">
        <f t="shared" si="28"/>
        <v>0</v>
      </c>
      <c r="P74" s="104">
        <f t="shared" si="28"/>
        <v>0</v>
      </c>
      <c r="Q74" s="104">
        <f t="shared" si="28"/>
        <v>0</v>
      </c>
      <c r="R74" s="138">
        <f t="shared" si="28"/>
        <v>0</v>
      </c>
      <c r="S74" s="138">
        <f t="shared" si="28"/>
        <v>0</v>
      </c>
      <c r="T74" s="138">
        <f t="shared" si="28"/>
        <v>0</v>
      </c>
      <c r="U74" s="104">
        <f t="shared" si="28"/>
        <v>0</v>
      </c>
      <c r="V74" s="104">
        <f t="shared" si="28"/>
        <v>232</v>
      </c>
      <c r="W74" s="104">
        <f t="shared" si="28"/>
        <v>396</v>
      </c>
      <c r="X74" s="104">
        <f t="shared" si="28"/>
        <v>0</v>
      </c>
      <c r="Y74" s="104">
        <f t="shared" si="28"/>
        <v>0</v>
      </c>
      <c r="Z74" s="104">
        <f t="shared" si="28"/>
        <v>0</v>
      </c>
    </row>
    <row r="75" spans="1:26" ht="25.5" customHeight="1">
      <c r="A75" s="45" t="s">
        <v>89</v>
      </c>
      <c r="B75" s="60" t="s">
        <v>176</v>
      </c>
      <c r="C75" s="175">
        <v>5</v>
      </c>
      <c r="D75" s="173" t="s">
        <v>115</v>
      </c>
      <c r="E75" s="163"/>
      <c r="F75" s="104">
        <f t="shared" si="27"/>
        <v>32</v>
      </c>
      <c r="G75" s="104"/>
      <c r="H75" s="104"/>
      <c r="I75" s="104">
        <v>32</v>
      </c>
      <c r="J75" s="104">
        <v>14</v>
      </c>
      <c r="K75" s="104">
        <v>18</v>
      </c>
      <c r="L75" s="104"/>
      <c r="M75" s="104"/>
      <c r="N75" s="104"/>
      <c r="O75" s="104"/>
      <c r="P75" s="104"/>
      <c r="Q75" s="104"/>
      <c r="R75" s="138"/>
      <c r="S75" s="138"/>
      <c r="T75" s="138"/>
      <c r="U75" s="104"/>
      <c r="V75" s="104">
        <v>32</v>
      </c>
      <c r="W75" s="104"/>
      <c r="X75" s="104"/>
      <c r="Y75" s="104"/>
      <c r="Z75" s="104"/>
    </row>
    <row r="76" spans="1:26" ht="27.75" customHeight="1">
      <c r="A76" s="45" t="s">
        <v>90</v>
      </c>
      <c r="B76" s="52" t="s">
        <v>98</v>
      </c>
      <c r="C76" s="176"/>
      <c r="D76" s="174"/>
      <c r="E76" s="166"/>
      <c r="F76" s="104">
        <f t="shared" si="27"/>
        <v>128</v>
      </c>
      <c r="G76" s="104"/>
      <c r="H76" s="104"/>
      <c r="I76" s="104">
        <f>J76+K76+L76+M76+N76</f>
        <v>128</v>
      </c>
      <c r="J76" s="104">
        <v>22</v>
      </c>
      <c r="K76" s="104">
        <v>30</v>
      </c>
      <c r="L76" s="104">
        <v>68</v>
      </c>
      <c r="M76" s="104">
        <v>2</v>
      </c>
      <c r="N76" s="104">
        <v>6</v>
      </c>
      <c r="O76" s="104"/>
      <c r="P76" s="104"/>
      <c r="Q76" s="104"/>
      <c r="R76" s="138"/>
      <c r="S76" s="138"/>
      <c r="T76" s="138"/>
      <c r="U76" s="104"/>
      <c r="V76" s="104">
        <v>128</v>
      </c>
      <c r="W76" s="104"/>
      <c r="X76" s="104"/>
      <c r="Y76" s="104"/>
      <c r="Z76" s="104"/>
    </row>
    <row r="77" spans="1:26" ht="51" hidden="1" customHeight="1">
      <c r="A77" s="81" t="s">
        <v>157</v>
      </c>
      <c r="B77" s="82" t="s">
        <v>119</v>
      </c>
      <c r="C77" s="105"/>
      <c r="D77" s="106"/>
      <c r="E77" s="106"/>
      <c r="F77" s="104">
        <f t="shared" si="27"/>
        <v>54</v>
      </c>
      <c r="G77" s="104"/>
      <c r="H77" s="104"/>
      <c r="I77" s="104">
        <f>J77+K77+L77+M77+N77</f>
        <v>54</v>
      </c>
      <c r="J77" s="104">
        <v>10</v>
      </c>
      <c r="K77" s="104">
        <v>32</v>
      </c>
      <c r="L77" s="104">
        <v>12</v>
      </c>
      <c r="M77" s="104"/>
      <c r="N77" s="104"/>
      <c r="O77" s="104"/>
      <c r="P77" s="104"/>
      <c r="Q77" s="104"/>
      <c r="R77" s="138"/>
      <c r="S77" s="138"/>
      <c r="T77" s="138"/>
      <c r="U77" s="104"/>
      <c r="V77" s="104">
        <v>54</v>
      </c>
      <c r="W77" s="104"/>
      <c r="X77" s="104"/>
      <c r="Y77" s="104"/>
      <c r="Z77" s="104"/>
    </row>
    <row r="78" spans="1:26" ht="51" hidden="1" customHeight="1">
      <c r="A78" s="81" t="s">
        <v>160</v>
      </c>
      <c r="B78" s="82" t="s">
        <v>164</v>
      </c>
      <c r="C78" s="88">
        <v>6</v>
      </c>
      <c r="D78" s="107" t="s">
        <v>115</v>
      </c>
      <c r="E78" s="166"/>
      <c r="F78" s="104">
        <f t="shared" si="27"/>
        <v>54</v>
      </c>
      <c r="G78" s="104"/>
      <c r="H78" s="104"/>
      <c r="I78" s="104">
        <f>J78+K78+L78+M78+N78</f>
        <v>54</v>
      </c>
      <c r="J78" s="104">
        <v>14</v>
      </c>
      <c r="K78" s="104">
        <v>8</v>
      </c>
      <c r="L78" s="104">
        <v>24</v>
      </c>
      <c r="M78" s="104">
        <v>2</v>
      </c>
      <c r="N78" s="104">
        <v>6</v>
      </c>
      <c r="O78" s="104"/>
      <c r="P78" s="104"/>
      <c r="Q78" s="104"/>
      <c r="R78" s="138"/>
      <c r="S78" s="138"/>
      <c r="T78" s="138"/>
      <c r="U78" s="104"/>
      <c r="V78" s="104">
        <v>18</v>
      </c>
      <c r="W78" s="104">
        <v>36</v>
      </c>
      <c r="X78" s="104"/>
      <c r="Y78" s="104"/>
      <c r="Z78" s="104"/>
    </row>
    <row r="79" spans="1:26">
      <c r="A79" s="28" t="s">
        <v>91</v>
      </c>
      <c r="B79" s="85" t="s">
        <v>76</v>
      </c>
      <c r="C79" s="99"/>
      <c r="D79" s="108"/>
      <c r="E79" s="108"/>
      <c r="F79" s="104">
        <v>36</v>
      </c>
      <c r="G79" s="104"/>
      <c r="H79" s="104"/>
      <c r="I79" s="104">
        <v>36</v>
      </c>
      <c r="J79" s="104"/>
      <c r="K79" s="104"/>
      <c r="L79" s="104">
        <v>36</v>
      </c>
      <c r="M79" s="104"/>
      <c r="N79" s="104"/>
      <c r="O79" s="104"/>
      <c r="P79" s="104"/>
      <c r="Q79" s="104"/>
      <c r="R79" s="138"/>
      <c r="S79" s="138"/>
      <c r="T79" s="138"/>
      <c r="U79" s="104"/>
      <c r="V79" s="104"/>
      <c r="W79" s="104">
        <v>36</v>
      </c>
      <c r="X79" s="104"/>
      <c r="Y79" s="104"/>
      <c r="Z79" s="104"/>
    </row>
    <row r="80" spans="1:26">
      <c r="A80" s="28" t="s">
        <v>92</v>
      </c>
      <c r="B80" s="30" t="s">
        <v>77</v>
      </c>
      <c r="C80" s="88">
        <v>6</v>
      </c>
      <c r="D80" s="101" t="s">
        <v>107</v>
      </c>
      <c r="E80" s="101"/>
      <c r="F80" s="104">
        <v>432</v>
      </c>
      <c r="G80" s="104"/>
      <c r="H80" s="104"/>
      <c r="I80" s="104">
        <v>432</v>
      </c>
      <c r="J80" s="104"/>
      <c r="K80" s="104"/>
      <c r="L80" s="104">
        <v>432</v>
      </c>
      <c r="M80" s="104"/>
      <c r="N80" s="104"/>
      <c r="O80" s="104"/>
      <c r="P80" s="104"/>
      <c r="Q80" s="104"/>
      <c r="R80" s="138"/>
      <c r="S80" s="138"/>
      <c r="T80" s="138"/>
      <c r="U80" s="104"/>
      <c r="V80" s="138">
        <v>72</v>
      </c>
      <c r="W80" s="138">
        <v>360</v>
      </c>
      <c r="X80" s="104"/>
      <c r="Y80" s="104"/>
      <c r="Z80" s="104"/>
    </row>
    <row r="81" spans="1:26" ht="15" customHeight="1">
      <c r="A81" s="28"/>
      <c r="B81" s="30" t="s">
        <v>149</v>
      </c>
      <c r="C81" s="90">
        <v>6</v>
      </c>
      <c r="D81" s="93" t="s">
        <v>19</v>
      </c>
      <c r="E81" s="93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38"/>
      <c r="S81" s="138"/>
      <c r="T81" s="138"/>
      <c r="U81" s="104"/>
      <c r="V81" s="104"/>
      <c r="W81" s="104"/>
      <c r="X81" s="104"/>
      <c r="Y81" s="104"/>
      <c r="Z81" s="104"/>
    </row>
    <row r="82" spans="1:26" ht="9" customHeight="1">
      <c r="A82" s="70"/>
      <c r="B82" s="44"/>
      <c r="C82" s="71"/>
      <c r="D82" s="109"/>
      <c r="E82" s="109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48"/>
      <c r="S82" s="148"/>
      <c r="T82" s="148"/>
      <c r="U82" s="110"/>
      <c r="V82" s="110"/>
      <c r="W82" s="110"/>
      <c r="X82" s="110"/>
      <c r="Y82" s="110"/>
      <c r="Z82" s="104"/>
    </row>
    <row r="83" spans="1:26" ht="18" customHeight="1">
      <c r="A83" s="111" t="s">
        <v>165</v>
      </c>
      <c r="B83" s="44" t="s">
        <v>172</v>
      </c>
      <c r="C83" s="112"/>
      <c r="D83" s="113" t="s">
        <v>218</v>
      </c>
      <c r="E83" s="113"/>
      <c r="F83" s="110">
        <f>SUM(F84,F85,F86,F87,F88,F89,F90,F91,F95)+F99</f>
        <v>612</v>
      </c>
      <c r="G83" s="110">
        <f t="shared" ref="G83:H83" si="29">SUM(G84,G85,G86,G87,G88,G89,G90,G91,G95)+G99</f>
        <v>0</v>
      </c>
      <c r="H83" s="110">
        <f t="shared" si="29"/>
        <v>612</v>
      </c>
      <c r="I83" s="110">
        <f t="shared" ref="I83:Z83" si="30">SUM(I84,I85,I86,I87,I88,I89,I90,I91,I95)+I99</f>
        <v>612</v>
      </c>
      <c r="J83" s="110">
        <f t="shared" si="30"/>
        <v>104</v>
      </c>
      <c r="K83" s="110">
        <f t="shared" si="30"/>
        <v>206</v>
      </c>
      <c r="L83" s="110">
        <f t="shared" si="30"/>
        <v>276</v>
      </c>
      <c r="M83" s="110">
        <f t="shared" si="30"/>
        <v>8</v>
      </c>
      <c r="N83" s="110">
        <f t="shared" si="30"/>
        <v>18</v>
      </c>
      <c r="O83" s="110">
        <f t="shared" si="30"/>
        <v>0</v>
      </c>
      <c r="P83" s="110">
        <f t="shared" si="30"/>
        <v>36</v>
      </c>
      <c r="Q83" s="110">
        <f t="shared" si="30"/>
        <v>108</v>
      </c>
      <c r="R83" s="148">
        <f t="shared" si="30"/>
        <v>0</v>
      </c>
      <c r="S83" s="148">
        <f t="shared" si="30"/>
        <v>0</v>
      </c>
      <c r="T83" s="148">
        <f t="shared" si="30"/>
        <v>0</v>
      </c>
      <c r="U83" s="110">
        <f t="shared" si="30"/>
        <v>0</v>
      </c>
      <c r="V83" s="110">
        <f t="shared" si="30"/>
        <v>216</v>
      </c>
      <c r="W83" s="110">
        <f t="shared" si="30"/>
        <v>252</v>
      </c>
      <c r="X83" s="110">
        <f t="shared" si="30"/>
        <v>0</v>
      </c>
      <c r="Y83" s="110">
        <f t="shared" si="30"/>
        <v>0</v>
      </c>
      <c r="Z83" s="110">
        <f t="shared" si="30"/>
        <v>0</v>
      </c>
    </row>
    <row r="84" spans="1:26" ht="24.75" customHeight="1">
      <c r="A84" s="31" t="s">
        <v>40</v>
      </c>
      <c r="B84" s="29" t="s">
        <v>49</v>
      </c>
      <c r="C84" s="67">
        <v>5</v>
      </c>
      <c r="D84" s="49" t="s">
        <v>27</v>
      </c>
      <c r="E84" s="49"/>
      <c r="F84" s="69">
        <f t="shared" ref="F84:F90" si="31">G84+I84</f>
        <v>36</v>
      </c>
      <c r="G84" s="69"/>
      <c r="H84" s="69">
        <v>36</v>
      </c>
      <c r="I84" s="69">
        <f t="shared" ref="I84:I90" si="32">J84+K84+L84+M84+N84</f>
        <v>36</v>
      </c>
      <c r="J84" s="69">
        <v>10</v>
      </c>
      <c r="K84" s="69">
        <v>25</v>
      </c>
      <c r="L84" s="69"/>
      <c r="M84" s="69"/>
      <c r="N84" s="69">
        <v>1</v>
      </c>
      <c r="O84" s="69"/>
      <c r="P84" s="69"/>
      <c r="Q84" s="69"/>
      <c r="R84" s="141"/>
      <c r="S84" s="141"/>
      <c r="T84" s="141"/>
      <c r="U84" s="69"/>
      <c r="V84" s="69">
        <v>36</v>
      </c>
      <c r="W84" s="69"/>
      <c r="X84" s="45"/>
      <c r="Y84" s="53"/>
      <c r="Z84" s="53"/>
    </row>
    <row r="85" spans="1:26" ht="15" customHeight="1">
      <c r="A85" s="31" t="s">
        <v>41</v>
      </c>
      <c r="B85" s="60" t="s">
        <v>123</v>
      </c>
      <c r="C85" s="67">
        <v>6</v>
      </c>
      <c r="D85" s="114" t="s">
        <v>107</v>
      </c>
      <c r="E85" s="114"/>
      <c r="F85" s="69">
        <f t="shared" si="31"/>
        <v>36</v>
      </c>
      <c r="G85" s="69"/>
      <c r="H85" s="69">
        <v>36</v>
      </c>
      <c r="I85" s="69">
        <f t="shared" si="32"/>
        <v>36</v>
      </c>
      <c r="J85" s="69">
        <v>10</v>
      </c>
      <c r="K85" s="69">
        <v>25</v>
      </c>
      <c r="L85" s="69"/>
      <c r="M85" s="69"/>
      <c r="N85" s="69">
        <v>1</v>
      </c>
      <c r="O85" s="69"/>
      <c r="P85" s="69"/>
      <c r="Q85" s="69"/>
      <c r="R85" s="141"/>
      <c r="S85" s="141"/>
      <c r="T85" s="141"/>
      <c r="U85" s="69"/>
      <c r="V85" s="69"/>
      <c r="W85" s="69">
        <v>36</v>
      </c>
      <c r="X85" s="45"/>
      <c r="Y85" s="53"/>
      <c r="Z85" s="53"/>
    </row>
    <row r="86" spans="1:26" ht="37.5" customHeight="1">
      <c r="A86" s="30" t="s">
        <v>146</v>
      </c>
      <c r="B86" s="29" t="s">
        <v>147</v>
      </c>
      <c r="C86" s="67">
        <v>2</v>
      </c>
      <c r="D86" s="114" t="s">
        <v>107</v>
      </c>
      <c r="E86" s="114"/>
      <c r="F86" s="69">
        <f t="shared" si="31"/>
        <v>36</v>
      </c>
      <c r="G86" s="69"/>
      <c r="H86" s="69">
        <v>36</v>
      </c>
      <c r="I86" s="69">
        <f t="shared" si="32"/>
        <v>36</v>
      </c>
      <c r="J86" s="69">
        <v>10</v>
      </c>
      <c r="K86" s="69">
        <v>25</v>
      </c>
      <c r="L86" s="69"/>
      <c r="M86" s="69"/>
      <c r="N86" s="69">
        <v>1</v>
      </c>
      <c r="O86" s="69"/>
      <c r="P86" s="69"/>
      <c r="Q86" s="69">
        <v>36</v>
      </c>
      <c r="R86" s="141"/>
      <c r="S86" s="141"/>
      <c r="T86" s="141"/>
      <c r="U86" s="69"/>
      <c r="V86" s="69"/>
      <c r="W86" s="69"/>
      <c r="X86" s="45"/>
      <c r="Y86" s="53"/>
      <c r="Z86" s="53"/>
    </row>
    <row r="87" spans="1:26">
      <c r="A87" s="31" t="s">
        <v>42</v>
      </c>
      <c r="B87" s="78" t="s">
        <v>51</v>
      </c>
      <c r="C87" s="67">
        <v>1</v>
      </c>
      <c r="D87" s="49" t="s">
        <v>115</v>
      </c>
      <c r="E87" s="49"/>
      <c r="F87" s="69">
        <f t="shared" si="31"/>
        <v>36</v>
      </c>
      <c r="G87" s="69"/>
      <c r="H87" s="69">
        <v>36</v>
      </c>
      <c r="I87" s="69">
        <f t="shared" si="32"/>
        <v>36</v>
      </c>
      <c r="J87" s="69">
        <v>8</v>
      </c>
      <c r="K87" s="69">
        <v>12</v>
      </c>
      <c r="L87" s="69">
        <v>12</v>
      </c>
      <c r="M87" s="69">
        <v>2</v>
      </c>
      <c r="N87" s="69">
        <v>2</v>
      </c>
      <c r="O87" s="69"/>
      <c r="P87" s="69">
        <v>36</v>
      </c>
      <c r="Q87" s="69"/>
      <c r="R87" s="146"/>
      <c r="S87" s="141"/>
      <c r="T87" s="141"/>
      <c r="U87" s="69"/>
      <c r="V87" s="69"/>
      <c r="W87" s="69"/>
      <c r="X87" s="45"/>
      <c r="Y87" s="53"/>
      <c r="Z87" s="53"/>
    </row>
    <row r="88" spans="1:26">
      <c r="A88" s="31" t="s">
        <v>43</v>
      </c>
      <c r="B88" s="78" t="s">
        <v>52</v>
      </c>
      <c r="C88" s="67">
        <v>2</v>
      </c>
      <c r="D88" s="49" t="s">
        <v>115</v>
      </c>
      <c r="E88" s="49"/>
      <c r="F88" s="69">
        <f t="shared" si="31"/>
        <v>36</v>
      </c>
      <c r="G88" s="69"/>
      <c r="H88" s="69">
        <v>36</v>
      </c>
      <c r="I88" s="69">
        <f t="shared" si="32"/>
        <v>36</v>
      </c>
      <c r="J88" s="69">
        <v>8</v>
      </c>
      <c r="K88" s="69">
        <v>12</v>
      </c>
      <c r="L88" s="69">
        <v>12</v>
      </c>
      <c r="M88" s="69">
        <v>2</v>
      </c>
      <c r="N88" s="69">
        <v>2</v>
      </c>
      <c r="O88" s="69"/>
      <c r="P88" s="69"/>
      <c r="Q88" s="69">
        <v>36</v>
      </c>
      <c r="R88" s="146"/>
      <c r="S88" s="141"/>
      <c r="T88" s="141"/>
      <c r="U88" s="69"/>
      <c r="V88" s="69"/>
      <c r="W88" s="69"/>
      <c r="X88" s="45"/>
      <c r="Y88" s="53"/>
      <c r="Z88" s="53"/>
    </row>
    <row r="89" spans="1:26">
      <c r="A89" s="31" t="s">
        <v>127</v>
      </c>
      <c r="B89" s="78" t="s">
        <v>145</v>
      </c>
      <c r="C89" s="67">
        <v>2</v>
      </c>
      <c r="D89" s="114" t="s">
        <v>107</v>
      </c>
      <c r="E89" s="114"/>
      <c r="F89" s="69">
        <f t="shared" si="31"/>
        <v>36</v>
      </c>
      <c r="G89" s="69"/>
      <c r="H89" s="69">
        <v>36</v>
      </c>
      <c r="I89" s="69">
        <f t="shared" si="32"/>
        <v>36</v>
      </c>
      <c r="J89" s="69">
        <v>9</v>
      </c>
      <c r="K89" s="69">
        <v>26</v>
      </c>
      <c r="L89" s="69"/>
      <c r="M89" s="69"/>
      <c r="N89" s="69">
        <v>1</v>
      </c>
      <c r="O89" s="69"/>
      <c r="P89" s="69"/>
      <c r="Q89" s="69">
        <v>36</v>
      </c>
      <c r="R89" s="146"/>
      <c r="S89" s="141"/>
      <c r="T89" s="141"/>
      <c r="U89" s="69"/>
      <c r="V89" s="69"/>
      <c r="W89" s="69"/>
      <c r="X89" s="45"/>
      <c r="Y89" s="53"/>
      <c r="Z89" s="53"/>
    </row>
    <row r="90" spans="1:26" ht="22.5" customHeight="1">
      <c r="A90" s="115" t="s">
        <v>144</v>
      </c>
      <c r="B90" s="116" t="s">
        <v>122</v>
      </c>
      <c r="C90" s="117">
        <v>5</v>
      </c>
      <c r="D90" s="118" t="s">
        <v>107</v>
      </c>
      <c r="E90" s="118"/>
      <c r="F90" s="119">
        <f t="shared" si="31"/>
        <v>36</v>
      </c>
      <c r="G90" s="119"/>
      <c r="H90" s="119">
        <v>36</v>
      </c>
      <c r="I90" s="119">
        <f t="shared" si="32"/>
        <v>36</v>
      </c>
      <c r="J90" s="119">
        <v>14</v>
      </c>
      <c r="K90" s="119">
        <v>21</v>
      </c>
      <c r="L90" s="119"/>
      <c r="M90" s="119"/>
      <c r="N90" s="119">
        <v>1</v>
      </c>
      <c r="O90" s="119"/>
      <c r="P90" s="119"/>
      <c r="Q90" s="119"/>
      <c r="R90" s="149"/>
      <c r="S90" s="149"/>
      <c r="T90" s="149"/>
      <c r="U90" s="119"/>
      <c r="V90" s="119">
        <v>36</v>
      </c>
      <c r="W90" s="119"/>
      <c r="X90" s="120"/>
      <c r="Y90" s="53"/>
      <c r="Z90" s="53"/>
    </row>
    <row r="91" spans="1:26" ht="28.5" customHeight="1">
      <c r="A91" s="31" t="s">
        <v>166</v>
      </c>
      <c r="B91" s="121" t="s">
        <v>175</v>
      </c>
      <c r="C91" s="71"/>
      <c r="D91" s="122" t="s">
        <v>181</v>
      </c>
      <c r="E91" s="122"/>
      <c r="F91" s="110">
        <f>SUM(F92,F93,F94)</f>
        <v>128</v>
      </c>
      <c r="G91" s="110">
        <f t="shared" ref="G91:H91" si="33">SUM(G92,G93,G94)</f>
        <v>0</v>
      </c>
      <c r="H91" s="110">
        <f t="shared" si="33"/>
        <v>128</v>
      </c>
      <c r="I91" s="110">
        <f>I92+I93</f>
        <v>128</v>
      </c>
      <c r="J91" s="110">
        <f t="shared" ref="J91:Z91" si="34">J92+J93</f>
        <v>11</v>
      </c>
      <c r="K91" s="110">
        <f t="shared" si="34"/>
        <v>32</v>
      </c>
      <c r="L91" s="110">
        <f t="shared" si="34"/>
        <v>84</v>
      </c>
      <c r="M91" s="110">
        <f t="shared" si="34"/>
        <v>0</v>
      </c>
      <c r="N91" s="110">
        <f t="shared" si="34"/>
        <v>1</v>
      </c>
      <c r="O91" s="110">
        <f t="shared" si="34"/>
        <v>0</v>
      </c>
      <c r="P91" s="110">
        <f t="shared" si="34"/>
        <v>0</v>
      </c>
      <c r="Q91" s="110">
        <f t="shared" si="34"/>
        <v>0</v>
      </c>
      <c r="R91" s="148">
        <f t="shared" si="34"/>
        <v>0</v>
      </c>
      <c r="S91" s="148">
        <f t="shared" si="34"/>
        <v>0</v>
      </c>
      <c r="T91" s="148">
        <f t="shared" si="34"/>
        <v>0</v>
      </c>
      <c r="U91" s="110">
        <f t="shared" si="34"/>
        <v>0</v>
      </c>
      <c r="V91" s="110">
        <f t="shared" si="34"/>
        <v>56</v>
      </c>
      <c r="W91" s="110">
        <f t="shared" si="34"/>
        <v>72</v>
      </c>
      <c r="X91" s="110">
        <f t="shared" si="34"/>
        <v>0</v>
      </c>
      <c r="Y91" s="110">
        <f t="shared" si="34"/>
        <v>0</v>
      </c>
      <c r="Z91" s="110">
        <f t="shared" si="34"/>
        <v>0</v>
      </c>
    </row>
    <row r="92" spans="1:26" ht="30.75" customHeight="1">
      <c r="A92" s="69" t="s">
        <v>167</v>
      </c>
      <c r="B92" s="29" t="s">
        <v>174</v>
      </c>
      <c r="C92" s="169">
        <v>6</v>
      </c>
      <c r="D92" s="167" t="s">
        <v>107</v>
      </c>
      <c r="E92" s="164"/>
      <c r="F92" s="110">
        <v>56</v>
      </c>
      <c r="G92" s="110"/>
      <c r="H92" s="110">
        <v>56</v>
      </c>
      <c r="I92" s="110">
        <v>56</v>
      </c>
      <c r="J92" s="110">
        <v>11</v>
      </c>
      <c r="K92" s="110">
        <v>32</v>
      </c>
      <c r="L92" s="110">
        <v>12</v>
      </c>
      <c r="M92" s="110"/>
      <c r="N92" s="110">
        <v>1</v>
      </c>
      <c r="O92" s="110"/>
      <c r="P92" s="110"/>
      <c r="Q92" s="110"/>
      <c r="R92" s="148"/>
      <c r="S92" s="148"/>
      <c r="T92" s="148"/>
      <c r="U92" s="110"/>
      <c r="V92" s="110">
        <v>56</v>
      </c>
      <c r="W92" s="110"/>
      <c r="X92" s="110"/>
      <c r="Y92" s="110"/>
      <c r="Z92" s="104"/>
    </row>
    <row r="93" spans="1:26">
      <c r="A93" s="31" t="s">
        <v>169</v>
      </c>
      <c r="B93" s="31" t="s">
        <v>77</v>
      </c>
      <c r="C93" s="170"/>
      <c r="D93" s="168"/>
      <c r="E93" s="165"/>
      <c r="F93" s="110">
        <v>72</v>
      </c>
      <c r="G93" s="110"/>
      <c r="H93" s="110">
        <v>72</v>
      </c>
      <c r="I93" s="110">
        <v>72</v>
      </c>
      <c r="J93" s="110"/>
      <c r="K93" s="110"/>
      <c r="L93" s="110">
        <v>72</v>
      </c>
      <c r="M93" s="110"/>
      <c r="N93" s="110"/>
      <c r="O93" s="110"/>
      <c r="P93" s="110"/>
      <c r="Q93" s="110"/>
      <c r="R93" s="148"/>
      <c r="S93" s="148"/>
      <c r="T93" s="148"/>
      <c r="U93" s="110"/>
      <c r="V93" s="110"/>
      <c r="W93" s="110">
        <v>72</v>
      </c>
      <c r="X93" s="110"/>
      <c r="Y93" s="110"/>
      <c r="Z93" s="104"/>
    </row>
    <row r="94" spans="1:26" ht="6.75" customHeight="1">
      <c r="A94" s="70"/>
      <c r="B94" s="30"/>
      <c r="C94" s="73"/>
      <c r="D94" s="123"/>
      <c r="E94" s="123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48"/>
      <c r="S94" s="148"/>
      <c r="T94" s="148"/>
      <c r="U94" s="110"/>
      <c r="V94" s="110"/>
      <c r="W94" s="110"/>
      <c r="X94" s="110"/>
      <c r="Y94" s="110"/>
      <c r="Z94" s="104"/>
    </row>
    <row r="95" spans="1:26" ht="28.5" customHeight="1">
      <c r="A95" s="31" t="s">
        <v>168</v>
      </c>
      <c r="B95" s="121" t="s">
        <v>183</v>
      </c>
      <c r="C95" s="71"/>
      <c r="D95" s="71" t="s">
        <v>211</v>
      </c>
      <c r="E95" s="71"/>
      <c r="F95" s="110">
        <f>F96+F97+F98</f>
        <v>232</v>
      </c>
      <c r="G95" s="110">
        <f t="shared" ref="G95:H95" si="35">G96+G97+G98</f>
        <v>0</v>
      </c>
      <c r="H95" s="110">
        <f t="shared" si="35"/>
        <v>232</v>
      </c>
      <c r="I95" s="110">
        <f>I96+I97+I98</f>
        <v>232</v>
      </c>
      <c r="J95" s="110">
        <f t="shared" ref="J95:Z95" si="36">J96+J97+J98</f>
        <v>24</v>
      </c>
      <c r="K95" s="110">
        <f t="shared" si="36"/>
        <v>28</v>
      </c>
      <c r="L95" s="110">
        <f t="shared" si="36"/>
        <v>168</v>
      </c>
      <c r="M95" s="110">
        <f t="shared" si="36"/>
        <v>4</v>
      </c>
      <c r="N95" s="110">
        <f t="shared" si="36"/>
        <v>8</v>
      </c>
      <c r="O95" s="110">
        <f t="shared" si="36"/>
        <v>0</v>
      </c>
      <c r="P95" s="110">
        <f t="shared" si="36"/>
        <v>0</v>
      </c>
      <c r="Q95" s="110">
        <f t="shared" si="36"/>
        <v>0</v>
      </c>
      <c r="R95" s="148">
        <f t="shared" si="36"/>
        <v>0</v>
      </c>
      <c r="S95" s="148">
        <f t="shared" si="36"/>
        <v>0</v>
      </c>
      <c r="T95" s="148">
        <f t="shared" si="36"/>
        <v>0</v>
      </c>
      <c r="U95" s="110">
        <f t="shared" si="36"/>
        <v>0</v>
      </c>
      <c r="V95" s="110">
        <f t="shared" si="36"/>
        <v>88</v>
      </c>
      <c r="W95" s="110">
        <f t="shared" si="36"/>
        <v>144</v>
      </c>
      <c r="X95" s="110">
        <f t="shared" si="36"/>
        <v>0</v>
      </c>
      <c r="Y95" s="110">
        <f t="shared" si="36"/>
        <v>0</v>
      </c>
      <c r="Z95" s="110">
        <f t="shared" si="36"/>
        <v>0</v>
      </c>
    </row>
    <row r="96" spans="1:26" ht="27.75" customHeight="1">
      <c r="A96" s="31" t="s">
        <v>170</v>
      </c>
      <c r="B96" s="29" t="s">
        <v>183</v>
      </c>
      <c r="C96" s="67">
        <v>5</v>
      </c>
      <c r="D96" s="67" t="s">
        <v>115</v>
      </c>
      <c r="E96" s="67"/>
      <c r="F96" s="110">
        <v>52</v>
      </c>
      <c r="G96" s="110"/>
      <c r="H96" s="110">
        <v>52</v>
      </c>
      <c r="I96" s="110">
        <v>52</v>
      </c>
      <c r="J96" s="110">
        <v>12</v>
      </c>
      <c r="K96" s="110">
        <v>8</v>
      </c>
      <c r="L96" s="110">
        <v>24</v>
      </c>
      <c r="M96" s="110">
        <v>2</v>
      </c>
      <c r="N96" s="110">
        <v>6</v>
      </c>
      <c r="O96" s="110"/>
      <c r="P96" s="110"/>
      <c r="Q96" s="110"/>
      <c r="R96" s="148"/>
      <c r="S96" s="148"/>
      <c r="T96" s="148"/>
      <c r="U96" s="110"/>
      <c r="V96" s="110">
        <v>52</v>
      </c>
      <c r="W96" s="110"/>
      <c r="X96" s="110"/>
      <c r="Y96" s="110"/>
      <c r="Z96" s="104"/>
    </row>
    <row r="97" spans="1:26" ht="26.25" customHeight="1">
      <c r="A97" s="31" t="s">
        <v>171</v>
      </c>
      <c r="B97" s="29" t="s">
        <v>206</v>
      </c>
      <c r="C97" s="67">
        <v>5</v>
      </c>
      <c r="D97" s="67" t="s">
        <v>27</v>
      </c>
      <c r="E97" s="67"/>
      <c r="F97" s="31">
        <f>G97+I97</f>
        <v>36</v>
      </c>
      <c r="G97" s="31"/>
      <c r="H97" s="31">
        <v>36</v>
      </c>
      <c r="I97" s="31">
        <f t="shared" ref="I97" si="37">J97+K97+L97+M97+N97</f>
        <v>36</v>
      </c>
      <c r="J97" s="31">
        <v>12</v>
      </c>
      <c r="K97" s="31">
        <v>20</v>
      </c>
      <c r="L97" s="31"/>
      <c r="M97" s="31">
        <v>2</v>
      </c>
      <c r="N97" s="31">
        <v>2</v>
      </c>
      <c r="O97" s="31"/>
      <c r="P97" s="31"/>
      <c r="Q97" s="31"/>
      <c r="R97" s="146"/>
      <c r="S97" s="146"/>
      <c r="T97" s="146"/>
      <c r="U97" s="31"/>
      <c r="V97" s="31">
        <v>36</v>
      </c>
      <c r="W97" s="31"/>
      <c r="X97" s="31"/>
      <c r="Y97" s="31"/>
      <c r="Z97" s="85"/>
    </row>
    <row r="98" spans="1:26">
      <c r="A98" s="28" t="s">
        <v>182</v>
      </c>
      <c r="B98" s="85" t="s">
        <v>77</v>
      </c>
      <c r="C98" s="48">
        <v>6</v>
      </c>
      <c r="D98" s="51" t="s">
        <v>107</v>
      </c>
      <c r="E98" s="51"/>
      <c r="F98" s="104">
        <v>144</v>
      </c>
      <c r="G98" s="104"/>
      <c r="H98" s="104">
        <v>144</v>
      </c>
      <c r="I98" s="104">
        <v>144</v>
      </c>
      <c r="J98" s="104"/>
      <c r="K98" s="104"/>
      <c r="L98" s="104">
        <v>144</v>
      </c>
      <c r="M98" s="104"/>
      <c r="N98" s="104"/>
      <c r="O98" s="104"/>
      <c r="P98" s="104"/>
      <c r="Q98" s="104"/>
      <c r="R98" s="138"/>
      <c r="S98" s="138"/>
      <c r="T98" s="138"/>
      <c r="U98" s="104"/>
      <c r="V98" s="104"/>
      <c r="W98" s="104">
        <v>144</v>
      </c>
      <c r="X98" s="104"/>
      <c r="Y98" s="104"/>
      <c r="Z98" s="104"/>
    </row>
    <row r="99" spans="1:26" ht="1.5" customHeight="1">
      <c r="A99" s="28"/>
      <c r="B99" s="121"/>
      <c r="C99" s="124"/>
      <c r="D99" s="125"/>
      <c r="E99" s="125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50"/>
      <c r="S99" s="150"/>
      <c r="T99" s="150"/>
      <c r="U99" s="126"/>
      <c r="V99" s="126"/>
      <c r="W99" s="126"/>
      <c r="X99" s="126"/>
      <c r="Y99" s="126"/>
      <c r="Z99" s="126"/>
    </row>
    <row r="100" spans="1:26" ht="36.75" hidden="1" customHeight="1">
      <c r="A100" s="31"/>
      <c r="B100" s="30"/>
      <c r="C100" s="32"/>
      <c r="D100" s="34"/>
      <c r="E100" s="34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151"/>
      <c r="S100" s="151"/>
      <c r="T100" s="151"/>
      <c r="U100" s="33"/>
      <c r="V100" s="33"/>
      <c r="W100" s="33"/>
      <c r="X100" s="33"/>
      <c r="Y100" s="33"/>
      <c r="Z100" s="33"/>
    </row>
    <row r="101" spans="1:26" ht="44.25" hidden="1" customHeight="1">
      <c r="A101" s="31"/>
      <c r="B101" s="30"/>
      <c r="C101" s="32"/>
      <c r="D101" s="34"/>
      <c r="E101" s="34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151"/>
      <c r="S101" s="151"/>
      <c r="T101" s="151"/>
      <c r="U101" s="33"/>
      <c r="V101" s="33"/>
      <c r="W101" s="33"/>
      <c r="X101" s="33"/>
      <c r="Y101" s="33"/>
      <c r="Z101" s="33"/>
    </row>
    <row r="102" spans="1:26" ht="43.5" hidden="1" customHeight="1">
      <c r="A102" s="31"/>
      <c r="B102" s="30"/>
      <c r="C102" s="32"/>
      <c r="D102" s="34"/>
      <c r="E102" s="34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151"/>
      <c r="S102" s="151"/>
      <c r="T102" s="151"/>
      <c r="U102" s="33"/>
      <c r="V102" s="33"/>
      <c r="W102" s="33"/>
      <c r="X102" s="33"/>
      <c r="Y102" s="33"/>
      <c r="Z102" s="33"/>
    </row>
    <row r="103" spans="1:26" hidden="1">
      <c r="A103" s="28"/>
      <c r="B103" s="30"/>
      <c r="C103" s="32"/>
      <c r="D103" s="34"/>
      <c r="E103" s="34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151"/>
      <c r="S103" s="151"/>
      <c r="T103" s="151"/>
      <c r="U103" s="33"/>
      <c r="V103" s="33"/>
      <c r="W103" s="33"/>
      <c r="X103" s="33"/>
      <c r="Y103" s="33"/>
      <c r="Z103" s="33"/>
    </row>
    <row r="104" spans="1:26" ht="17.25" hidden="1" customHeight="1">
      <c r="A104" s="28"/>
      <c r="B104" s="30"/>
      <c r="C104" s="48"/>
      <c r="D104" s="127"/>
      <c r="E104" s="127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52"/>
      <c r="S104" s="152"/>
      <c r="T104" s="152"/>
      <c r="U104" s="128"/>
      <c r="V104" s="128"/>
      <c r="W104" s="128"/>
      <c r="X104" s="128"/>
      <c r="Y104" s="85"/>
      <c r="Z104" s="85"/>
    </row>
    <row r="105" spans="1:26" ht="12.75" hidden="1" customHeight="1">
      <c r="A105" s="28"/>
      <c r="B105" s="60"/>
      <c r="C105" s="48"/>
      <c r="D105" s="129"/>
      <c r="E105" s="129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38"/>
      <c r="S105" s="138"/>
      <c r="T105" s="138"/>
      <c r="U105" s="104"/>
      <c r="V105" s="104"/>
      <c r="W105" s="104"/>
      <c r="X105" s="104"/>
      <c r="Y105" s="104"/>
      <c r="Z105" s="104"/>
    </row>
    <row r="106" spans="1:26" ht="19.5" customHeight="1">
      <c r="A106" s="28"/>
      <c r="B106" s="130" t="s">
        <v>58</v>
      </c>
      <c r="C106" s="102"/>
      <c r="D106" s="131"/>
      <c r="E106" s="131"/>
      <c r="F106" s="104">
        <v>36</v>
      </c>
      <c r="G106" s="104"/>
      <c r="H106" s="104"/>
      <c r="I106" s="85">
        <v>36</v>
      </c>
      <c r="J106" s="104"/>
      <c r="K106" s="104"/>
      <c r="L106" s="104"/>
      <c r="M106" s="104"/>
      <c r="N106" s="104"/>
      <c r="O106" s="104"/>
      <c r="P106" s="104"/>
      <c r="Q106" s="104"/>
      <c r="R106" s="138"/>
      <c r="S106" s="138"/>
      <c r="T106" s="138"/>
      <c r="U106" s="104"/>
      <c r="V106" s="104"/>
      <c r="W106" s="104">
        <v>36</v>
      </c>
      <c r="X106" s="104"/>
      <c r="Y106" s="104"/>
      <c r="Z106" s="104"/>
    </row>
    <row r="107" spans="1:26" ht="45.6" customHeight="1">
      <c r="A107" s="28"/>
      <c r="B107" s="132" t="s">
        <v>100</v>
      </c>
      <c r="C107" s="133"/>
      <c r="D107" s="103" t="s">
        <v>225</v>
      </c>
      <c r="E107" s="103"/>
      <c r="F107" s="133">
        <f t="shared" ref="F107:N107" si="38">F7+F23</f>
        <v>4428</v>
      </c>
      <c r="G107" s="133">
        <f t="shared" si="38"/>
        <v>0</v>
      </c>
      <c r="H107" s="133">
        <f t="shared" si="38"/>
        <v>616</v>
      </c>
      <c r="I107" s="133">
        <f t="shared" si="38"/>
        <v>4428</v>
      </c>
      <c r="J107" s="133">
        <f t="shared" si="38"/>
        <v>1169</v>
      </c>
      <c r="K107" s="133">
        <f t="shared" si="38"/>
        <v>1259</v>
      </c>
      <c r="L107" s="133">
        <f t="shared" si="38"/>
        <v>1832</v>
      </c>
      <c r="M107" s="133">
        <f t="shared" si="38"/>
        <v>32</v>
      </c>
      <c r="N107" s="133">
        <f t="shared" si="38"/>
        <v>100</v>
      </c>
      <c r="O107" s="133"/>
      <c r="P107" s="133">
        <f t="shared" ref="P107:Y107" si="39">P7+P23</f>
        <v>612</v>
      </c>
      <c r="Q107" s="133">
        <f t="shared" si="39"/>
        <v>864</v>
      </c>
      <c r="R107" s="153">
        <f t="shared" si="39"/>
        <v>0</v>
      </c>
      <c r="S107" s="153">
        <f t="shared" si="39"/>
        <v>612</v>
      </c>
      <c r="T107" s="153">
        <f t="shared" si="39"/>
        <v>900</v>
      </c>
      <c r="U107" s="133">
        <f t="shared" si="39"/>
        <v>0</v>
      </c>
      <c r="V107" s="133">
        <f t="shared" si="39"/>
        <v>612</v>
      </c>
      <c r="W107" s="133">
        <f>W7+W23+W106</f>
        <v>864</v>
      </c>
      <c r="X107" s="133">
        <f t="shared" si="39"/>
        <v>0</v>
      </c>
      <c r="Y107" s="133">
        <f t="shared" si="39"/>
        <v>0</v>
      </c>
      <c r="Z107" s="133"/>
    </row>
    <row r="108" spans="1:26" ht="22.5" customHeight="1">
      <c r="A108" s="202" t="s">
        <v>227</v>
      </c>
      <c r="B108" s="203"/>
      <c r="C108" s="203"/>
      <c r="D108" s="203"/>
      <c r="E108" s="203"/>
      <c r="F108" s="203"/>
      <c r="G108" s="204"/>
      <c r="H108" s="134"/>
      <c r="I108" s="200" t="s">
        <v>106</v>
      </c>
      <c r="J108" s="222" t="s">
        <v>101</v>
      </c>
      <c r="K108" s="223"/>
      <c r="L108" s="223"/>
      <c r="M108" s="223"/>
      <c r="N108" s="224"/>
      <c r="O108" s="135">
        <f>F7+F24+F36+F38+F43</f>
        <v>2844</v>
      </c>
      <c r="P108" s="135">
        <f>P7+P24+P36+P38+P43</f>
        <v>612</v>
      </c>
      <c r="Q108" s="135">
        <f t="shared" ref="Q108:Z108" si="40">Q7+Q24+Q36+Q38+Q43</f>
        <v>792</v>
      </c>
      <c r="R108" s="154">
        <f t="shared" si="40"/>
        <v>0</v>
      </c>
      <c r="S108" s="154">
        <f t="shared" si="40"/>
        <v>216</v>
      </c>
      <c r="T108" s="154">
        <f t="shared" si="40"/>
        <v>648</v>
      </c>
      <c r="U108" s="135">
        <f t="shared" si="40"/>
        <v>0</v>
      </c>
      <c r="V108" s="135">
        <f t="shared" si="40"/>
        <v>504</v>
      </c>
      <c r="W108" s="135">
        <f t="shared" si="40"/>
        <v>72</v>
      </c>
      <c r="X108" s="135">
        <f t="shared" si="40"/>
        <v>0</v>
      </c>
      <c r="Y108" s="135">
        <f t="shared" si="40"/>
        <v>0</v>
      </c>
      <c r="Z108" s="135">
        <f t="shared" si="40"/>
        <v>0</v>
      </c>
    </row>
    <row r="109" spans="1:26">
      <c r="A109" s="205"/>
      <c r="B109" s="203"/>
      <c r="C109" s="203"/>
      <c r="D109" s="203"/>
      <c r="E109" s="203"/>
      <c r="F109" s="203"/>
      <c r="G109" s="204"/>
      <c r="H109" s="134"/>
      <c r="I109" s="201"/>
      <c r="J109" s="209" t="s">
        <v>102</v>
      </c>
      <c r="K109" s="210"/>
      <c r="L109" s="210"/>
      <c r="M109" s="210"/>
      <c r="N109" s="211"/>
      <c r="O109" s="28">
        <f>F40+F45</f>
        <v>144</v>
      </c>
      <c r="P109" s="28">
        <f>P40+P45</f>
        <v>0</v>
      </c>
      <c r="Q109" s="28">
        <f t="shared" ref="Q109:Z109" si="41">Q40+Q45</f>
        <v>0</v>
      </c>
      <c r="R109" s="155">
        <f t="shared" si="41"/>
        <v>0</v>
      </c>
      <c r="S109" s="155">
        <f t="shared" si="41"/>
        <v>36</v>
      </c>
      <c r="T109" s="155">
        <f t="shared" si="41"/>
        <v>36</v>
      </c>
      <c r="U109" s="28">
        <f t="shared" si="41"/>
        <v>0</v>
      </c>
      <c r="V109" s="28">
        <f t="shared" si="41"/>
        <v>36</v>
      </c>
      <c r="W109" s="28">
        <f t="shared" si="41"/>
        <v>36</v>
      </c>
      <c r="X109" s="28">
        <f t="shared" si="41"/>
        <v>0</v>
      </c>
      <c r="Y109" s="28">
        <f t="shared" si="41"/>
        <v>0</v>
      </c>
      <c r="Z109" s="28">
        <f t="shared" si="41"/>
        <v>0</v>
      </c>
    </row>
    <row r="110" spans="1:26" ht="31.5" customHeight="1">
      <c r="A110" s="205"/>
      <c r="B110" s="203"/>
      <c r="C110" s="203"/>
      <c r="D110" s="203"/>
      <c r="E110" s="203"/>
      <c r="F110" s="203"/>
      <c r="G110" s="204"/>
      <c r="H110" s="134"/>
      <c r="I110" s="201"/>
      <c r="J110" s="212" t="s">
        <v>103</v>
      </c>
      <c r="K110" s="213"/>
      <c r="L110" s="213"/>
      <c r="M110" s="213"/>
      <c r="N110" s="214"/>
      <c r="O110" s="28">
        <f>F41+F46</f>
        <v>1404</v>
      </c>
      <c r="P110" s="28">
        <f>P41+P46</f>
        <v>0</v>
      </c>
      <c r="Q110" s="28">
        <f t="shared" ref="Q110:Z110" si="42">Q41+Q46</f>
        <v>72</v>
      </c>
      <c r="R110" s="155">
        <f t="shared" si="42"/>
        <v>0</v>
      </c>
      <c r="S110" s="155">
        <f t="shared" si="42"/>
        <v>360</v>
      </c>
      <c r="T110" s="155">
        <f t="shared" si="42"/>
        <v>216</v>
      </c>
      <c r="U110" s="28">
        <f t="shared" si="42"/>
        <v>0</v>
      </c>
      <c r="V110" s="28">
        <f t="shared" si="42"/>
        <v>72</v>
      </c>
      <c r="W110" s="28">
        <f t="shared" si="42"/>
        <v>684</v>
      </c>
      <c r="X110" s="28">
        <f t="shared" si="42"/>
        <v>0</v>
      </c>
      <c r="Y110" s="28">
        <f t="shared" si="42"/>
        <v>0</v>
      </c>
      <c r="Z110" s="28">
        <f t="shared" si="42"/>
        <v>0</v>
      </c>
    </row>
    <row r="111" spans="1:26" ht="36" customHeight="1">
      <c r="A111" s="205"/>
      <c r="B111" s="203"/>
      <c r="C111" s="203"/>
      <c r="D111" s="203"/>
      <c r="E111" s="203"/>
      <c r="F111" s="203"/>
      <c r="G111" s="204"/>
      <c r="H111" s="134"/>
      <c r="I111" s="201"/>
      <c r="J111" s="215" t="s">
        <v>124</v>
      </c>
      <c r="K111" s="216"/>
      <c r="L111" s="216"/>
      <c r="M111" s="216"/>
      <c r="N111" s="216"/>
      <c r="O111" s="28">
        <f t="shared" ref="O111:O113" si="43">SUM(P111:Z111)</f>
        <v>23</v>
      </c>
      <c r="P111" s="28">
        <v>3</v>
      </c>
      <c r="Q111" s="28">
        <v>5</v>
      </c>
      <c r="R111" s="155"/>
      <c r="S111" s="155">
        <v>1</v>
      </c>
      <c r="T111" s="155">
        <v>3</v>
      </c>
      <c r="U111" s="28"/>
      <c r="V111" s="28">
        <v>3</v>
      </c>
      <c r="W111" s="28">
        <v>4</v>
      </c>
      <c r="X111" s="28"/>
      <c r="Y111" s="28">
        <v>1</v>
      </c>
      <c r="Z111" s="28">
        <v>3</v>
      </c>
    </row>
    <row r="112" spans="1:26">
      <c r="A112" s="205"/>
      <c r="B112" s="203"/>
      <c r="C112" s="203"/>
      <c r="D112" s="203"/>
      <c r="E112" s="203"/>
      <c r="F112" s="203"/>
      <c r="G112" s="204"/>
      <c r="H112" s="134"/>
      <c r="I112" s="201"/>
      <c r="J112" s="217" t="s">
        <v>104</v>
      </c>
      <c r="K112" s="218"/>
      <c r="L112" s="218"/>
      <c r="M112" s="218"/>
      <c r="N112" s="218"/>
      <c r="O112" s="28">
        <f t="shared" si="43"/>
        <v>15</v>
      </c>
      <c r="P112" s="28">
        <v>0</v>
      </c>
      <c r="Q112" s="28">
        <v>4</v>
      </c>
      <c r="R112" s="155"/>
      <c r="S112" s="155">
        <v>3</v>
      </c>
      <c r="T112" s="155">
        <v>5</v>
      </c>
      <c r="U112" s="28"/>
      <c r="V112" s="28">
        <v>2</v>
      </c>
      <c r="W112" s="28">
        <v>1</v>
      </c>
      <c r="X112" s="28"/>
      <c r="Y112" s="28"/>
      <c r="Z112" s="28"/>
    </row>
    <row r="113" spans="1:26" ht="56.25" customHeight="1">
      <c r="A113" s="206"/>
      <c r="B113" s="207"/>
      <c r="C113" s="207"/>
      <c r="D113" s="207"/>
      <c r="E113" s="207"/>
      <c r="F113" s="207"/>
      <c r="G113" s="208"/>
      <c r="H113" s="136"/>
      <c r="I113" s="201"/>
      <c r="J113" s="219" t="s">
        <v>105</v>
      </c>
      <c r="K113" s="220"/>
      <c r="L113" s="220"/>
      <c r="M113" s="220"/>
      <c r="N113" s="221"/>
      <c r="O113" s="70">
        <f t="shared" si="43"/>
        <v>13</v>
      </c>
      <c r="P113" s="70">
        <v>1</v>
      </c>
      <c r="Q113" s="70">
        <v>2</v>
      </c>
      <c r="R113" s="143"/>
      <c r="S113" s="143">
        <v>1</v>
      </c>
      <c r="T113" s="143">
        <v>1</v>
      </c>
      <c r="U113" s="70"/>
      <c r="V113" s="70">
        <v>2</v>
      </c>
      <c r="W113" s="70">
        <v>5</v>
      </c>
      <c r="X113" s="70"/>
      <c r="Y113" s="70"/>
      <c r="Z113" s="70">
        <v>1</v>
      </c>
    </row>
    <row r="114" spans="1:26">
      <c r="A114" s="137"/>
      <c r="B114" s="137"/>
      <c r="C114" s="137"/>
      <c r="D114" s="137"/>
      <c r="E114" s="137"/>
      <c r="F114" s="137"/>
      <c r="G114" s="137"/>
      <c r="H114" s="137"/>
      <c r="I114" s="137"/>
      <c r="J114" s="198"/>
      <c r="K114" s="199"/>
      <c r="L114" s="199"/>
      <c r="M114" s="199"/>
      <c r="N114" s="199"/>
      <c r="O114" s="137"/>
      <c r="P114" s="137"/>
      <c r="Q114" s="137"/>
      <c r="R114" s="156"/>
      <c r="S114" s="156"/>
      <c r="T114" s="156"/>
      <c r="U114" s="137"/>
      <c r="V114" s="137"/>
      <c r="W114" s="137"/>
      <c r="X114" s="137"/>
      <c r="Y114" s="137"/>
      <c r="Z114" s="137"/>
    </row>
    <row r="115" spans="1:26" ht="33.75">
      <c r="A115" s="94" t="s">
        <v>228</v>
      </c>
      <c r="B115" s="137" t="s">
        <v>150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</row>
    <row r="116" spans="1:26" ht="33.75">
      <c r="A116" s="94" t="s">
        <v>229</v>
      </c>
      <c r="B116" s="137" t="s">
        <v>210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</row>
    <row r="117" spans="1:26" ht="33.75">
      <c r="A117" s="94" t="s">
        <v>230</v>
      </c>
      <c r="B117" s="137" t="s">
        <v>231</v>
      </c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</sheetData>
  <mergeCells count="41">
    <mergeCell ref="A3:A6"/>
    <mergeCell ref="B3:B6"/>
    <mergeCell ref="J5:L5"/>
    <mergeCell ref="I4:L4"/>
    <mergeCell ref="M4:M6"/>
    <mergeCell ref="G4:G6"/>
    <mergeCell ref="I5:I6"/>
    <mergeCell ref="D3:D6"/>
    <mergeCell ref="C3:C6"/>
    <mergeCell ref="F3:N3"/>
    <mergeCell ref="F4:F6"/>
    <mergeCell ref="E3:E6"/>
    <mergeCell ref="J114:N114"/>
    <mergeCell ref="I108:I113"/>
    <mergeCell ref="A108:G113"/>
    <mergeCell ref="J109:N109"/>
    <mergeCell ref="J110:N110"/>
    <mergeCell ref="J111:N111"/>
    <mergeCell ref="J112:N112"/>
    <mergeCell ref="J113:N113"/>
    <mergeCell ref="J108:N108"/>
    <mergeCell ref="C63:C64"/>
    <mergeCell ref="D63:D64"/>
    <mergeCell ref="B1:Z1"/>
    <mergeCell ref="X5:Z5"/>
    <mergeCell ref="O3:Z4"/>
    <mergeCell ref="R5:T5"/>
    <mergeCell ref="U5:W5"/>
    <mergeCell ref="O5:Q5"/>
    <mergeCell ref="N4:N6"/>
    <mergeCell ref="D44:D47"/>
    <mergeCell ref="C57:C58"/>
    <mergeCell ref="D57:D58"/>
    <mergeCell ref="C50:C51"/>
    <mergeCell ref="D50:D51"/>
    <mergeCell ref="D92:D93"/>
    <mergeCell ref="C92:C93"/>
    <mergeCell ref="C69:C70"/>
    <mergeCell ref="D69:D70"/>
    <mergeCell ref="D75:D76"/>
    <mergeCell ref="C75:C76"/>
  </mergeCells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1"/>
  <sheetViews>
    <sheetView workbookViewId="0">
      <selection sqref="A1:H51"/>
    </sheetView>
  </sheetViews>
  <sheetFormatPr defaultRowHeight="15"/>
  <cols>
    <col min="2" max="2" width="23.42578125" customWidth="1"/>
    <col min="3" max="3" width="9.5703125" customWidth="1"/>
  </cols>
  <sheetData>
    <row r="2" spans="1:8">
      <c r="C2" t="s">
        <v>136</v>
      </c>
    </row>
    <row r="3" spans="1:8" ht="30">
      <c r="A3" s="8"/>
      <c r="B3" s="8" t="s">
        <v>137</v>
      </c>
      <c r="C3" s="21" t="s">
        <v>138</v>
      </c>
      <c r="D3" s="8" t="s">
        <v>139</v>
      </c>
      <c r="E3" s="8" t="s">
        <v>140</v>
      </c>
      <c r="F3" s="8" t="s">
        <v>141</v>
      </c>
      <c r="G3" s="8" t="s">
        <v>17</v>
      </c>
      <c r="H3" s="8" t="s">
        <v>142</v>
      </c>
    </row>
    <row r="4" spans="1:8" ht="24">
      <c r="A4" s="8"/>
      <c r="B4" s="5" t="s">
        <v>128</v>
      </c>
      <c r="C4" s="6">
        <f>C5+C14+C19</f>
        <v>200</v>
      </c>
      <c r="D4" s="8">
        <f>D5+D14+D19</f>
        <v>66</v>
      </c>
      <c r="E4" s="8">
        <f t="shared" ref="E4:H4" si="0">E5+E14+E19</f>
        <v>62</v>
      </c>
      <c r="F4" s="8">
        <f t="shared" si="0"/>
        <v>72</v>
      </c>
      <c r="G4" s="8">
        <f t="shared" si="0"/>
        <v>0</v>
      </c>
      <c r="H4" s="8">
        <f t="shared" si="0"/>
        <v>200</v>
      </c>
    </row>
    <row r="5" spans="1:8">
      <c r="A5" s="8"/>
      <c r="B5" s="2" t="s">
        <v>129</v>
      </c>
      <c r="C5" s="3">
        <f>SUM(C6:C13)</f>
        <v>110</v>
      </c>
      <c r="D5" s="8">
        <f>D6+D7+D8+D9+D10+D11+D12+D13</f>
        <v>42</v>
      </c>
      <c r="E5" s="8">
        <f t="shared" ref="E5:G5" si="1">E6+E7+E8+E9+E10+E11+E12+E13</f>
        <v>48</v>
      </c>
      <c r="F5" s="8">
        <f t="shared" si="1"/>
        <v>20</v>
      </c>
      <c r="G5" s="8">
        <f t="shared" si="1"/>
        <v>0</v>
      </c>
      <c r="H5" s="8">
        <f>H6+H7+H8+H9+H10+H11+H12+H13</f>
        <v>110</v>
      </c>
    </row>
    <row r="6" spans="1:8">
      <c r="A6" s="8"/>
      <c r="B6" s="15" t="s">
        <v>18</v>
      </c>
      <c r="C6" s="1">
        <v>12</v>
      </c>
      <c r="D6" s="8">
        <v>12</v>
      </c>
      <c r="E6" s="23"/>
      <c r="F6" s="23"/>
      <c r="G6" s="23"/>
      <c r="H6" s="24">
        <f>D6+E6+F6+G6</f>
        <v>12</v>
      </c>
    </row>
    <row r="7" spans="1:8">
      <c r="A7" s="8"/>
      <c r="B7" s="15" t="s">
        <v>20</v>
      </c>
      <c r="C7" s="1">
        <v>8</v>
      </c>
      <c r="D7" s="8">
        <v>4</v>
      </c>
      <c r="E7" s="8">
        <v>4</v>
      </c>
      <c r="F7" s="23"/>
      <c r="G7" s="23"/>
      <c r="H7" s="24">
        <f t="shared" ref="H7:H13" si="2">D7+E7+F7+G7</f>
        <v>8</v>
      </c>
    </row>
    <row r="8" spans="1:8">
      <c r="A8" s="8"/>
      <c r="B8" s="15" t="s">
        <v>21</v>
      </c>
      <c r="C8" s="1">
        <v>10</v>
      </c>
      <c r="D8" s="8">
        <v>5</v>
      </c>
      <c r="E8" s="8">
        <v>5</v>
      </c>
      <c r="F8" s="23"/>
      <c r="G8" s="23"/>
      <c r="H8" s="24">
        <f t="shared" si="2"/>
        <v>10</v>
      </c>
    </row>
    <row r="9" spans="1:8">
      <c r="A9" s="8"/>
      <c r="B9" s="20" t="s">
        <v>121</v>
      </c>
      <c r="C9" s="1">
        <v>48</v>
      </c>
      <c r="D9" s="8">
        <v>15</v>
      </c>
      <c r="E9" s="8">
        <v>33</v>
      </c>
      <c r="F9" s="23"/>
      <c r="G9" s="23"/>
      <c r="H9" s="24">
        <f t="shared" si="2"/>
        <v>48</v>
      </c>
    </row>
    <row r="10" spans="1:8">
      <c r="A10" s="8"/>
      <c r="B10" s="15" t="s">
        <v>22</v>
      </c>
      <c r="C10" s="1">
        <v>14</v>
      </c>
      <c r="D10" s="23"/>
      <c r="E10" s="24">
        <v>0</v>
      </c>
      <c r="F10" s="8">
        <v>14</v>
      </c>
      <c r="G10" s="23"/>
      <c r="H10" s="24">
        <f t="shared" si="2"/>
        <v>14</v>
      </c>
    </row>
    <row r="11" spans="1:8">
      <c r="A11" s="8"/>
      <c r="B11" s="15" t="s">
        <v>23</v>
      </c>
      <c r="C11" s="1">
        <v>12</v>
      </c>
      <c r="D11" s="8">
        <v>6</v>
      </c>
      <c r="E11" s="8">
        <v>6</v>
      </c>
      <c r="F11" s="25"/>
      <c r="G11" s="25"/>
      <c r="H11" s="24">
        <f t="shared" si="2"/>
        <v>12</v>
      </c>
    </row>
    <row r="12" spans="1:8" ht="21">
      <c r="A12" s="8"/>
      <c r="B12" s="16" t="s">
        <v>24</v>
      </c>
      <c r="C12" s="1">
        <v>4</v>
      </c>
      <c r="D12" s="25"/>
      <c r="E12" s="25"/>
      <c r="F12" s="8">
        <v>4</v>
      </c>
      <c r="G12" s="25"/>
      <c r="H12" s="24">
        <f t="shared" si="2"/>
        <v>4</v>
      </c>
    </row>
    <row r="13" spans="1:8">
      <c r="A13" s="8"/>
      <c r="B13" s="15" t="s">
        <v>25</v>
      </c>
      <c r="C13" s="1">
        <v>2</v>
      </c>
      <c r="D13" s="25"/>
      <c r="E13" s="25"/>
      <c r="F13" s="8">
        <v>2</v>
      </c>
      <c r="G13" s="25"/>
      <c r="H13" s="24">
        <f t="shared" si="2"/>
        <v>2</v>
      </c>
    </row>
    <row r="14" spans="1:8" ht="24">
      <c r="A14" s="8"/>
      <c r="B14" s="2" t="s">
        <v>132</v>
      </c>
      <c r="C14" s="3">
        <f>C15+C16+C17+C18</f>
        <v>50</v>
      </c>
      <c r="D14" s="8">
        <f>D15+D16+D17</f>
        <v>24</v>
      </c>
      <c r="E14" s="8">
        <f t="shared" ref="E14:H14" si="3">E15+E16+E17</f>
        <v>0</v>
      </c>
      <c r="F14" s="8">
        <f t="shared" si="3"/>
        <v>26</v>
      </c>
      <c r="G14" s="8">
        <f t="shared" si="3"/>
        <v>0</v>
      </c>
      <c r="H14" s="8">
        <f t="shared" si="3"/>
        <v>50</v>
      </c>
    </row>
    <row r="15" spans="1:8">
      <c r="A15" s="8"/>
      <c r="B15" s="15" t="s">
        <v>114</v>
      </c>
      <c r="C15" s="1">
        <v>2</v>
      </c>
      <c r="D15" s="25"/>
      <c r="E15" s="25"/>
      <c r="F15" s="8">
        <v>2</v>
      </c>
      <c r="G15" s="25"/>
      <c r="H15" s="8">
        <f>D15+E15+F15+G15</f>
        <v>2</v>
      </c>
    </row>
    <row r="16" spans="1:8">
      <c r="A16" s="8"/>
      <c r="B16" s="19" t="s">
        <v>26</v>
      </c>
      <c r="C16" s="1">
        <v>24</v>
      </c>
      <c r="D16" s="8">
        <v>24</v>
      </c>
      <c r="E16" s="25"/>
      <c r="F16" s="25"/>
      <c r="G16" s="25"/>
      <c r="H16" s="8">
        <f t="shared" ref="H16:H17" si="4">D16+E16+F16+G16</f>
        <v>24</v>
      </c>
    </row>
    <row r="17" spans="1:8">
      <c r="A17" s="8"/>
      <c r="B17" s="20" t="s">
        <v>130</v>
      </c>
      <c r="C17" s="1">
        <v>24</v>
      </c>
      <c r="D17" s="25"/>
      <c r="E17" s="8">
        <v>0</v>
      </c>
      <c r="F17" s="8">
        <v>24</v>
      </c>
      <c r="G17" s="25"/>
      <c r="H17" s="8">
        <f t="shared" si="4"/>
        <v>24</v>
      </c>
    </row>
    <row r="18" spans="1:8">
      <c r="A18" s="8"/>
      <c r="B18" s="15"/>
      <c r="C18" s="1"/>
      <c r="D18" s="8"/>
      <c r="E18" s="8"/>
      <c r="F18" s="8"/>
      <c r="G18" s="8"/>
      <c r="H18" s="8"/>
    </row>
    <row r="19" spans="1:8" ht="24">
      <c r="A19" s="8"/>
      <c r="B19" s="2" t="s">
        <v>133</v>
      </c>
      <c r="C19" s="3">
        <v>40</v>
      </c>
      <c r="D19" s="8">
        <f>D20</f>
        <v>0</v>
      </c>
      <c r="E19" s="8">
        <f t="shared" ref="E19:H19" si="5">E20</f>
        <v>14</v>
      </c>
      <c r="F19" s="8">
        <f t="shared" si="5"/>
        <v>26</v>
      </c>
      <c r="G19" s="8">
        <f t="shared" si="5"/>
        <v>0</v>
      </c>
      <c r="H19" s="8">
        <f t="shared" si="5"/>
        <v>40</v>
      </c>
    </row>
    <row r="20" spans="1:8" ht="33" customHeight="1">
      <c r="A20" s="8"/>
      <c r="B20" s="16" t="s">
        <v>131</v>
      </c>
      <c r="C20" s="1">
        <v>40</v>
      </c>
      <c r="D20" s="25"/>
      <c r="E20" s="8">
        <v>14</v>
      </c>
      <c r="F20" s="8">
        <v>26</v>
      </c>
      <c r="G20" s="25"/>
      <c r="H20" s="8">
        <f>D20+E20+F20+G20</f>
        <v>40</v>
      </c>
    </row>
    <row r="21" spans="1:8" ht="24">
      <c r="A21" s="8"/>
      <c r="B21" s="9" t="s">
        <v>126</v>
      </c>
      <c r="C21" s="12">
        <v>200</v>
      </c>
      <c r="D21" s="8">
        <f>D22+D39</f>
        <v>34</v>
      </c>
      <c r="E21" s="8">
        <f t="shared" ref="E21:H21" si="6">E22+E39</f>
        <v>38</v>
      </c>
      <c r="F21" s="8">
        <f t="shared" si="6"/>
        <v>28</v>
      </c>
      <c r="G21" s="8">
        <f t="shared" si="6"/>
        <v>100</v>
      </c>
      <c r="H21" s="8">
        <f t="shared" si="6"/>
        <v>200</v>
      </c>
    </row>
    <row r="22" spans="1:8" ht="24">
      <c r="A22" s="8"/>
      <c r="B22" s="10" t="s">
        <v>30</v>
      </c>
      <c r="C22" s="11">
        <f t="shared" ref="C22" si="7">SUM(C23:C38)</f>
        <v>152</v>
      </c>
      <c r="D22" s="8">
        <f>SUM(D23:D38)</f>
        <v>24</v>
      </c>
      <c r="E22" s="8">
        <f t="shared" ref="E22:H22" si="8">SUM(E23:E38)</f>
        <v>22</v>
      </c>
      <c r="F22" s="8">
        <f t="shared" si="8"/>
        <v>22</v>
      </c>
      <c r="G22" s="8">
        <f t="shared" si="8"/>
        <v>84</v>
      </c>
      <c r="H22" s="8">
        <f t="shared" si="8"/>
        <v>152</v>
      </c>
    </row>
    <row r="23" spans="1:8" ht="31.5">
      <c r="A23" s="8"/>
      <c r="B23" s="16" t="s">
        <v>116</v>
      </c>
      <c r="C23" s="1">
        <v>8</v>
      </c>
      <c r="D23" s="8">
        <v>8</v>
      </c>
      <c r="E23" s="25"/>
      <c r="F23" s="25"/>
      <c r="G23" s="25"/>
      <c r="H23" s="8">
        <f>D23+E23+F23+G23</f>
        <v>8</v>
      </c>
    </row>
    <row r="24" spans="1:8" ht="21">
      <c r="A24" s="8"/>
      <c r="B24" s="16" t="s">
        <v>117</v>
      </c>
      <c r="C24" s="7">
        <v>10</v>
      </c>
      <c r="D24" s="8">
        <v>10</v>
      </c>
      <c r="E24" s="25"/>
      <c r="F24" s="25"/>
      <c r="G24" s="25"/>
      <c r="H24" s="8">
        <f t="shared" ref="H24:H38" si="9">D24+E24+F24+G24</f>
        <v>10</v>
      </c>
    </row>
    <row r="25" spans="1:8" ht="21">
      <c r="A25" s="8"/>
      <c r="B25" s="16" t="s">
        <v>118</v>
      </c>
      <c r="C25" s="1">
        <v>6</v>
      </c>
      <c r="D25" s="8">
        <v>6</v>
      </c>
      <c r="E25" s="25"/>
      <c r="F25" s="25"/>
      <c r="G25" s="25"/>
      <c r="H25" s="8">
        <f t="shared" si="9"/>
        <v>6</v>
      </c>
    </row>
    <row r="26" spans="1:8" ht="31.5">
      <c r="A26" s="8"/>
      <c r="B26" s="16" t="s">
        <v>120</v>
      </c>
      <c r="C26" s="1">
        <v>20</v>
      </c>
      <c r="D26" s="25"/>
      <c r="E26" s="8">
        <v>20</v>
      </c>
      <c r="F26" s="25"/>
      <c r="G26" s="25"/>
      <c r="H26" s="8">
        <f t="shared" si="9"/>
        <v>20</v>
      </c>
    </row>
    <row r="27" spans="1:8" ht="21">
      <c r="A27" s="8"/>
      <c r="B27" s="16" t="s">
        <v>44</v>
      </c>
      <c r="C27" s="1">
        <v>2</v>
      </c>
      <c r="D27" s="25"/>
      <c r="E27" s="25"/>
      <c r="F27" s="25"/>
      <c r="G27" s="8">
        <v>2</v>
      </c>
      <c r="H27" s="8">
        <f t="shared" si="9"/>
        <v>2</v>
      </c>
    </row>
    <row r="28" spans="1:8">
      <c r="A28" s="8"/>
      <c r="B28" s="15" t="s">
        <v>45</v>
      </c>
      <c r="C28" s="1">
        <v>6</v>
      </c>
      <c r="D28" s="25"/>
      <c r="E28" s="25"/>
      <c r="F28" s="25"/>
      <c r="G28" s="8">
        <v>6</v>
      </c>
      <c r="H28" s="8">
        <f t="shared" si="9"/>
        <v>6</v>
      </c>
    </row>
    <row r="29" spans="1:8" ht="31.5">
      <c r="A29" s="8"/>
      <c r="B29" s="16" t="s">
        <v>46</v>
      </c>
      <c r="C29" s="1">
        <v>42</v>
      </c>
      <c r="D29" s="25"/>
      <c r="E29" s="25"/>
      <c r="F29" s="8">
        <v>4</v>
      </c>
      <c r="G29" s="8">
        <v>38</v>
      </c>
      <c r="H29" s="8">
        <f t="shared" si="9"/>
        <v>42</v>
      </c>
    </row>
    <row r="30" spans="1:8">
      <c r="A30" s="8"/>
      <c r="B30" s="16" t="s">
        <v>47</v>
      </c>
      <c r="C30" s="1">
        <v>16</v>
      </c>
      <c r="D30" s="25"/>
      <c r="E30" s="25"/>
      <c r="F30" s="8">
        <v>8</v>
      </c>
      <c r="G30" s="8">
        <v>8</v>
      </c>
      <c r="H30" s="8">
        <f t="shared" si="9"/>
        <v>16</v>
      </c>
    </row>
    <row r="31" spans="1:8">
      <c r="A31" s="8"/>
      <c r="B31" s="15" t="s">
        <v>48</v>
      </c>
      <c r="C31" s="1">
        <v>6</v>
      </c>
      <c r="D31" s="25"/>
      <c r="E31" s="25"/>
      <c r="F31" s="8">
        <v>6</v>
      </c>
      <c r="G31" s="25"/>
      <c r="H31" s="8">
        <f t="shared" si="9"/>
        <v>6</v>
      </c>
    </row>
    <row r="32" spans="1:8" ht="31.5">
      <c r="A32" s="8"/>
      <c r="B32" s="16" t="s">
        <v>49</v>
      </c>
      <c r="C32" s="1">
        <v>6</v>
      </c>
      <c r="D32" s="25"/>
      <c r="E32" s="25"/>
      <c r="F32" s="25"/>
      <c r="G32" s="8">
        <v>6</v>
      </c>
      <c r="H32" s="8">
        <f t="shared" si="9"/>
        <v>6</v>
      </c>
    </row>
    <row r="33" spans="1:8" ht="31.5">
      <c r="A33" s="8"/>
      <c r="B33" s="16" t="s">
        <v>123</v>
      </c>
      <c r="C33" s="1">
        <v>2</v>
      </c>
      <c r="D33" s="25"/>
      <c r="E33" s="8">
        <v>2</v>
      </c>
      <c r="F33" s="25"/>
      <c r="G33" s="25"/>
      <c r="H33" s="8">
        <f t="shared" si="9"/>
        <v>2</v>
      </c>
    </row>
    <row r="34" spans="1:8" ht="31.5">
      <c r="A34" s="8"/>
      <c r="B34" s="16" t="s">
        <v>50</v>
      </c>
      <c r="C34" s="1">
        <v>4</v>
      </c>
      <c r="D34" s="25"/>
      <c r="E34" s="25"/>
      <c r="F34" s="8">
        <v>4</v>
      </c>
      <c r="G34" s="25"/>
      <c r="H34" s="8">
        <f t="shared" si="9"/>
        <v>4</v>
      </c>
    </row>
    <row r="35" spans="1:8">
      <c r="A35" s="8"/>
      <c r="B35" s="15" t="s">
        <v>51</v>
      </c>
      <c r="C35" s="1">
        <v>10</v>
      </c>
      <c r="D35" s="25"/>
      <c r="E35" s="25"/>
      <c r="F35" s="8">
        <v>0</v>
      </c>
      <c r="G35" s="8">
        <v>10</v>
      </c>
      <c r="H35" s="8">
        <f t="shared" si="9"/>
        <v>10</v>
      </c>
    </row>
    <row r="36" spans="1:8">
      <c r="A36" s="8"/>
      <c r="B36" s="15" t="s">
        <v>52</v>
      </c>
      <c r="C36" s="1">
        <v>8</v>
      </c>
      <c r="D36" s="25"/>
      <c r="E36" s="25"/>
      <c r="F36" s="25"/>
      <c r="G36" s="8">
        <v>8</v>
      </c>
      <c r="H36" s="8">
        <f t="shared" si="9"/>
        <v>8</v>
      </c>
    </row>
    <row r="37" spans="1:8">
      <c r="A37" s="8"/>
      <c r="B37" s="15" t="s">
        <v>145</v>
      </c>
      <c r="C37" s="1">
        <v>2</v>
      </c>
      <c r="D37" s="25"/>
      <c r="E37" s="25"/>
      <c r="F37" s="25"/>
      <c r="G37" s="8">
        <v>2</v>
      </c>
      <c r="H37" s="8">
        <f t="shared" si="9"/>
        <v>2</v>
      </c>
    </row>
    <row r="38" spans="1:8" ht="31.5">
      <c r="A38" s="8"/>
      <c r="B38" s="16" t="s">
        <v>122</v>
      </c>
      <c r="C38" s="1">
        <v>4</v>
      </c>
      <c r="D38" s="25"/>
      <c r="E38" s="25"/>
      <c r="F38" s="25"/>
      <c r="G38" s="8">
        <v>4</v>
      </c>
      <c r="H38" s="8">
        <f t="shared" si="9"/>
        <v>4</v>
      </c>
    </row>
    <row r="39" spans="1:8">
      <c r="A39" s="8"/>
      <c r="B39" s="9" t="s">
        <v>125</v>
      </c>
      <c r="C39" s="13">
        <v>48</v>
      </c>
      <c r="D39" s="8">
        <f>SUM(D40:D50)</f>
        <v>10</v>
      </c>
      <c r="E39" s="8">
        <f t="shared" ref="E39:H39" si="10">SUM(E40:E50)</f>
        <v>16</v>
      </c>
      <c r="F39" s="8">
        <f t="shared" si="10"/>
        <v>6</v>
      </c>
      <c r="G39" s="8">
        <f t="shared" si="10"/>
        <v>16</v>
      </c>
      <c r="H39" s="8">
        <f t="shared" si="10"/>
        <v>48</v>
      </c>
    </row>
    <row r="40" spans="1:8" ht="42">
      <c r="A40" s="8"/>
      <c r="B40" s="16" t="s">
        <v>75</v>
      </c>
      <c r="C40" s="22">
        <v>2</v>
      </c>
      <c r="D40" s="8">
        <v>2</v>
      </c>
      <c r="E40" s="25"/>
      <c r="F40" s="25"/>
      <c r="G40" s="25"/>
      <c r="H40" s="8">
        <f>D40+E40+F40+G40</f>
        <v>2</v>
      </c>
    </row>
    <row r="41" spans="1:8" ht="42">
      <c r="A41" s="8"/>
      <c r="B41" s="16" t="s">
        <v>97</v>
      </c>
      <c r="C41" s="22">
        <v>6</v>
      </c>
      <c r="D41" s="8">
        <v>6</v>
      </c>
      <c r="E41" s="25"/>
      <c r="F41" s="25"/>
      <c r="G41" s="25"/>
      <c r="H41" s="8">
        <f t="shared" ref="H41:H50" si="11">D41+E41+F41+G41</f>
        <v>6</v>
      </c>
    </row>
    <row r="42" spans="1:8" ht="48">
      <c r="A42" s="8"/>
      <c r="B42" s="4" t="s">
        <v>99</v>
      </c>
      <c r="C42" s="22">
        <v>2</v>
      </c>
      <c r="D42" s="8">
        <v>2</v>
      </c>
      <c r="E42" s="25"/>
      <c r="F42" s="25"/>
      <c r="G42" s="25"/>
      <c r="H42" s="8">
        <f t="shared" si="11"/>
        <v>2</v>
      </c>
    </row>
    <row r="43" spans="1:8" ht="48">
      <c r="A43" s="8"/>
      <c r="B43" s="4" t="s">
        <v>79</v>
      </c>
      <c r="C43" s="22">
        <v>8</v>
      </c>
      <c r="D43" s="8">
        <v>0</v>
      </c>
      <c r="E43" s="8">
        <v>8</v>
      </c>
      <c r="F43" s="25"/>
      <c r="G43" s="25"/>
      <c r="H43" s="8">
        <f t="shared" si="11"/>
        <v>8</v>
      </c>
    </row>
    <row r="44" spans="1:8" ht="48">
      <c r="A44" s="8"/>
      <c r="B44" s="4" t="s">
        <v>81</v>
      </c>
      <c r="C44" s="22">
        <v>2</v>
      </c>
      <c r="D44" s="25"/>
      <c r="E44" s="8">
        <v>2</v>
      </c>
      <c r="F44" s="25"/>
      <c r="G44" s="25"/>
      <c r="H44" s="8">
        <f t="shared" si="11"/>
        <v>2</v>
      </c>
    </row>
    <row r="45" spans="1:8" ht="48">
      <c r="A45" s="8"/>
      <c r="B45" s="4" t="s">
        <v>82</v>
      </c>
      <c r="C45" s="22">
        <v>6</v>
      </c>
      <c r="D45" s="25"/>
      <c r="E45" s="8">
        <v>6</v>
      </c>
      <c r="F45" s="25"/>
      <c r="G45" s="25"/>
      <c r="H45" s="8">
        <f t="shared" si="11"/>
        <v>6</v>
      </c>
    </row>
    <row r="46" spans="1:8" ht="60">
      <c r="A46" s="8"/>
      <c r="B46" s="4" t="s">
        <v>93</v>
      </c>
      <c r="C46" s="22">
        <v>2</v>
      </c>
      <c r="D46" s="25"/>
      <c r="E46" s="25"/>
      <c r="F46" s="8">
        <v>2</v>
      </c>
      <c r="G46" s="25"/>
      <c r="H46" s="8">
        <f t="shared" si="11"/>
        <v>2</v>
      </c>
    </row>
    <row r="47" spans="1:8" ht="60">
      <c r="A47" s="8"/>
      <c r="B47" s="4" t="s">
        <v>95</v>
      </c>
      <c r="C47" s="22">
        <v>4</v>
      </c>
      <c r="D47" s="25"/>
      <c r="E47" s="25"/>
      <c r="F47" s="8">
        <v>4</v>
      </c>
      <c r="G47" s="25"/>
      <c r="H47" s="8">
        <f t="shared" si="11"/>
        <v>4</v>
      </c>
    </row>
    <row r="48" spans="1:8" ht="42">
      <c r="A48" s="8"/>
      <c r="B48" s="17" t="s">
        <v>96</v>
      </c>
      <c r="C48" s="22">
        <v>4</v>
      </c>
      <c r="D48" s="25"/>
      <c r="E48" s="25"/>
      <c r="F48" s="25"/>
      <c r="G48" s="8">
        <v>4</v>
      </c>
      <c r="H48" s="8">
        <f t="shared" si="11"/>
        <v>4</v>
      </c>
    </row>
    <row r="49" spans="1:8" ht="43.5">
      <c r="A49" s="8"/>
      <c r="B49" s="18" t="s">
        <v>98</v>
      </c>
      <c r="C49" s="22">
        <v>10</v>
      </c>
      <c r="D49" s="25"/>
      <c r="E49" s="25"/>
      <c r="F49" s="25"/>
      <c r="G49" s="8">
        <v>10</v>
      </c>
      <c r="H49" s="8">
        <f t="shared" si="11"/>
        <v>10</v>
      </c>
    </row>
    <row r="50" spans="1:8" ht="52.5">
      <c r="A50" s="8"/>
      <c r="B50" s="16" t="s">
        <v>119</v>
      </c>
      <c r="C50" s="22">
        <v>2</v>
      </c>
      <c r="D50" s="25"/>
      <c r="E50" s="25"/>
      <c r="F50" s="25"/>
      <c r="G50" s="8">
        <v>2</v>
      </c>
      <c r="H50" s="8">
        <f t="shared" si="11"/>
        <v>2</v>
      </c>
    </row>
    <row r="51" spans="1:8" ht="27" customHeight="1">
      <c r="A51" s="26"/>
      <c r="B51" s="26" t="s">
        <v>143</v>
      </c>
      <c r="C51" s="26">
        <f>C4</f>
        <v>200</v>
      </c>
      <c r="D51" s="26">
        <f>SUM(D4+D21)</f>
        <v>100</v>
      </c>
      <c r="E51" s="26">
        <f t="shared" ref="E51:G51" si="12">SUM(E4+E21)</f>
        <v>100</v>
      </c>
      <c r="F51" s="26">
        <f t="shared" si="12"/>
        <v>100</v>
      </c>
      <c r="G51" s="26">
        <f t="shared" si="12"/>
        <v>100</v>
      </c>
      <c r="H51" s="26">
        <f>H4+H21</f>
        <v>400</v>
      </c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ПК 101-103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2026-02-12T11:21:15Z</dcterms:modified>
</cp:coreProperties>
</file>